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1865" tabRatio="876" firstSheet="4" activeTab="24"/>
  </bookViews>
  <sheets>
    <sheet name="ОП 406" sheetId="1" r:id="rId1"/>
    <sheet name="Т-111" sheetId="2" r:id="rId2"/>
    <sheet name="Т-112" sheetId="3" r:id="rId3"/>
    <sheet name="Т 210" sheetId="4" r:id="rId4"/>
    <sheet name="ИФ 119" sheetId="5" r:id="rId5"/>
    <sheet name="ИФ 120" sheetId="6" r:id="rId6"/>
    <sheet name="ИФ 121" sheetId="7" r:id="rId7"/>
    <sheet name="ИФ 312" sheetId="8" r:id="rId8"/>
    <sheet name="ИФ 216" sheetId="9" r:id="rId9"/>
    <sheet name="ИФ 217" sheetId="10" r:id="rId10"/>
    <sheet name="ТПИ 102" sheetId="11" r:id="rId11"/>
    <sheet name="ТПИ 201" sheetId="12" r:id="rId12"/>
    <sheet name="ГД 103" sheetId="13" r:id="rId13"/>
    <sheet name="ГД 104" sheetId="14" r:id="rId14"/>
    <sheet name="ГД 201" sheetId="15" r:id="rId15"/>
    <sheet name="ГД 202" sheetId="16" r:id="rId16"/>
    <sheet name="ГС 112" sheetId="17" r:id="rId17"/>
    <sheet name="ГС 211" sheetId="18" r:id="rId18"/>
    <sheet name="ГС 308" sheetId="19" r:id="rId19"/>
    <sheet name="ОП 114" sheetId="20" r:id="rId20"/>
    <sheet name="ОП 212" sheetId="21" r:id="rId21"/>
    <sheet name="ОП 213" sheetId="22" r:id="rId22"/>
    <sheet name="ОП 309" sheetId="23" r:id="rId23"/>
    <sheet name="ОП 310" sheetId="24" r:id="rId24"/>
    <sheet name="ОП 407" sheetId="25" r:id="rId25"/>
    <sheet name="ОП 311" sheetId="26" r:id="rId26"/>
    <sheet name="Лист1" sheetId="27" r:id="rId27"/>
  </sheets>
  <externalReferences>
    <externalReference r:id="rId30"/>
  </externalReferences>
  <definedNames>
    <definedName name="_xlnm.Print_Area" localSheetId="12">'ГД 103'!$A$1:$T$38</definedName>
    <definedName name="_xlnm.Print_Area" localSheetId="13">'ГД 104'!$A$1:$T$38</definedName>
    <definedName name="_xlnm.Print_Area" localSheetId="14">'ГД 201'!$A$1:$Z$43</definedName>
    <definedName name="_xlnm.Print_Area" localSheetId="15">'ГД 202'!$A$1:$Z$43</definedName>
    <definedName name="_xlnm.Print_Area" localSheetId="16">'ГС 112'!$A$1:$R$47</definedName>
    <definedName name="_xlnm.Print_Area" localSheetId="17">'ГС 211'!$A$1:$R$50</definedName>
    <definedName name="_xlnm.Print_Area" localSheetId="18">'ГС 308'!$A$1:$R$45</definedName>
    <definedName name="_xlnm.Print_Area" localSheetId="4">'ИФ 119'!$A$1:$R$38</definedName>
    <definedName name="_xlnm.Print_Area" localSheetId="5">'ИФ 120'!$A$1:$T$41</definedName>
    <definedName name="_xlnm.Print_Area" localSheetId="6">'ИФ 121'!$A$1:$V$41</definedName>
    <definedName name="_xlnm.Print_Area" localSheetId="8">'ИФ 216'!$A$1:$R$38</definedName>
    <definedName name="_xlnm.Print_Area" localSheetId="9">'ИФ 217'!$A$1:$R$47</definedName>
    <definedName name="_xlnm.Print_Area" localSheetId="7">'ИФ 312'!$A$1:$R$37</definedName>
    <definedName name="_xlnm.Print_Area" localSheetId="26">'Лист1'!$A$1:$AA$91</definedName>
    <definedName name="_xlnm.Print_Area" localSheetId="19">'ОП 114'!$A$1:$R$39</definedName>
    <definedName name="_xlnm.Print_Area" localSheetId="20">'ОП 212'!$A$1:$R$39</definedName>
    <definedName name="_xlnm.Print_Area" localSheetId="21">'ОП 213'!$A$1:$R$42</definedName>
    <definedName name="_xlnm.Print_Area" localSheetId="22">'ОП 309'!$A$1:$R$41</definedName>
    <definedName name="_xlnm.Print_Area" localSheetId="23">'ОП 310'!$A$1:$R$41</definedName>
    <definedName name="_xlnm.Print_Area" localSheetId="25">'ОП 311'!$A$1:$R$43</definedName>
    <definedName name="_xlnm.Print_Area" localSheetId="0">'ОП 406'!$A$1:$R$45</definedName>
    <definedName name="_xlnm.Print_Area" localSheetId="24">'ОП 407'!$A$1:$R$45</definedName>
    <definedName name="_xlnm.Print_Area" localSheetId="3">'Т 210'!$A$1:$R$49</definedName>
    <definedName name="_xlnm.Print_Area" localSheetId="2">'Т-112'!$A$1:$R$47</definedName>
    <definedName name="_xlnm.Print_Area" localSheetId="10">'ТПИ 102'!$A$1:$V$39</definedName>
    <definedName name="_xlnm.Print_Area" localSheetId="11">'ТПИ 201'!$A$1:$X$34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  <comment ref="M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F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  <comment ref="L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H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  <comment ref="F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  <comment ref="N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  <comment ref="P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F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  <comment ref="G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  <comment ref="O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  <comment ref="P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F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  <comment ref="G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  <comment ref="M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  <comment ref="N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F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  <comment ref="G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  <comment ref="M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  <comment ref="N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F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  <comment ref="P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F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  <comment ref="P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F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  <comment ref="L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F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  <comment ref="L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F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  <comment ref="L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  <comment ref="L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G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  <comment ref="M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G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  <comment ref="M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G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  <comment ref="M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G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  <comment ref="M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G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  <comment ref="M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</commentList>
</comments>
</file>

<file path=xl/comments25.xml><?xml version="1.0" encoding="utf-8"?>
<comments xmlns="http://schemas.openxmlformats.org/spreadsheetml/2006/main">
  <authors>
    <author/>
  </authors>
  <commentList>
    <comment ref="G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  <comment ref="M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G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  <comment ref="M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F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  <comment ref="L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F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  <comment ref="L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F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  <comment ref="L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F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  <comment ref="M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F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  <comment ref="M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F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  <comment ref="L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F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  <comment ref="L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</commentList>
</comments>
</file>

<file path=xl/sharedStrings.xml><?xml version="1.0" encoding="utf-8"?>
<sst xmlns="http://schemas.openxmlformats.org/spreadsheetml/2006/main" count="3409" uniqueCount="655">
  <si>
    <t>№п/п</t>
  </si>
  <si>
    <t>Отчетность</t>
  </si>
  <si>
    <t>Физическая культура</t>
  </si>
  <si>
    <t>Иностранный язык</t>
  </si>
  <si>
    <t>Итого</t>
  </si>
  <si>
    <t>Фамилия И.О. преподавателя</t>
  </si>
  <si>
    <t>Итого часов за год на 1 студента</t>
  </si>
  <si>
    <t>кол - во часов в неделю</t>
  </si>
  <si>
    <t>Итого часов теор.обучения за год на 1 студента</t>
  </si>
  <si>
    <t xml:space="preserve"> 1 семестр (17 недель) </t>
  </si>
  <si>
    <t>Теоретич занятия</t>
  </si>
  <si>
    <t>Практич. /лабораторные</t>
  </si>
  <si>
    <t>всего аудиторн часов</t>
  </si>
  <si>
    <t>СОГЛАСОВАНО:</t>
  </si>
  <si>
    <t>Наименование дисциплин, междисциплинарных курсов, модулей</t>
  </si>
  <si>
    <t>Количество обучающихся ____ чел.</t>
  </si>
  <si>
    <t>История</t>
  </si>
  <si>
    <t>Э</t>
  </si>
  <si>
    <t>ДЗ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</si>
  <si>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</si>
  <si>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</si>
  <si>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ЕН.01</t>
  </si>
  <si>
    <t>Профессиональный учебный цикл</t>
  </si>
  <si>
    <t>МДК.01.01</t>
  </si>
  <si>
    <t>Производственная практика</t>
  </si>
  <si>
    <t>ОП.02</t>
  </si>
  <si>
    <t>Учебная практика</t>
  </si>
  <si>
    <t>Зам.директора по УР</t>
  </si>
  <si>
    <t>________________ Белоносова Н.В.</t>
  </si>
  <si>
    <t>КР</t>
  </si>
  <si>
    <t xml:space="preserve"> 2 семестр (14 недели)</t>
  </si>
  <si>
    <t>ОГЭС.02</t>
  </si>
  <si>
    <t>ОГЭС.03</t>
  </si>
  <si>
    <t>ОГЭС.04</t>
  </si>
  <si>
    <t>Информационно-коммуникативные технологии в профессиональной деятельности</t>
  </si>
  <si>
    <t xml:space="preserve">ЕН.02 </t>
  </si>
  <si>
    <t>География туризма</t>
  </si>
  <si>
    <t>ОП.01</t>
  </si>
  <si>
    <t>Психология делового общения</t>
  </si>
  <si>
    <t>Организация туристской индустрии</t>
  </si>
  <si>
    <t>ОП.04</t>
  </si>
  <si>
    <t>Безопасность жизнедеятельности</t>
  </si>
  <si>
    <t>ВОП.05</t>
  </si>
  <si>
    <t>Правовое обеспечение в области туризма</t>
  </si>
  <si>
    <t>ВОП.06</t>
  </si>
  <si>
    <t>Экономика туризма</t>
  </si>
  <si>
    <t>ВОП.08</t>
  </si>
  <si>
    <t>Сервисная деятельность</t>
  </si>
  <si>
    <t>ВОП.09</t>
  </si>
  <si>
    <t>Основы проектно-исследовательской деятельности</t>
  </si>
  <si>
    <t>ВОП.10</t>
  </si>
  <si>
    <t>Реклама в туризме</t>
  </si>
  <si>
    <t>ВОП.11</t>
  </si>
  <si>
    <t>Туристские формальности</t>
  </si>
  <si>
    <t>ПМ.01 Предоставление турагентских услуг</t>
  </si>
  <si>
    <t>Технология продаж и продвижение тур продукта</t>
  </si>
  <si>
    <t>МДК.01 02</t>
  </si>
  <si>
    <t>Технология и организация тур агентской деятельности</t>
  </si>
  <si>
    <t>УП 01.01</t>
  </si>
  <si>
    <t>ПП 01.01</t>
  </si>
  <si>
    <t>ПМ.02 Предоставление услуг по сопровождению туристов</t>
  </si>
  <si>
    <t>МДК. 02.01</t>
  </si>
  <si>
    <t>Технология и организация сопровождения туристов</t>
  </si>
  <si>
    <t>МДК.02.02</t>
  </si>
  <si>
    <t>Организация досуга туристов</t>
  </si>
  <si>
    <t>УП.02.01</t>
  </si>
  <si>
    <t>ПП.02.01</t>
  </si>
  <si>
    <t>Колотовкина И.М.</t>
  </si>
  <si>
    <t>Шмидт И.Н.</t>
  </si>
  <si>
    <t>Валияхметова Т.С.</t>
  </si>
  <si>
    <t>Леонтьев М.С.</t>
  </si>
  <si>
    <t>Таскаева С.П.</t>
  </si>
  <si>
    <t>Ригас А.А.</t>
  </si>
  <si>
    <t xml:space="preserve"> 1 семестр (13 недель) </t>
  </si>
  <si>
    <t xml:space="preserve"> 2 семестр (9 недель)</t>
  </si>
  <si>
    <t>Профессиональная подготовка</t>
  </si>
  <si>
    <t>ОП.03</t>
  </si>
  <si>
    <t>Иностранный язык в профессиональной сфере (без деления)</t>
  </si>
  <si>
    <t>ОП.07</t>
  </si>
  <si>
    <t>Особенности туристской индустрии Уральского региона</t>
  </si>
  <si>
    <t>ОП.09</t>
  </si>
  <si>
    <t>ОП.10</t>
  </si>
  <si>
    <t>ОП.11</t>
  </si>
  <si>
    <t>ОП.12</t>
  </si>
  <si>
    <t>Особенности и традиции народов мира</t>
  </si>
  <si>
    <t>ОП.13</t>
  </si>
  <si>
    <t>Технология и организация экскурсионной деятельности в регионе</t>
  </si>
  <si>
    <t>ОП.14</t>
  </si>
  <si>
    <t>Бухгалтерский учет</t>
  </si>
  <si>
    <t>МДК.03.01</t>
  </si>
  <si>
    <t>МДК.03.02</t>
  </si>
  <si>
    <t>Маркетинговые технологии в туризме</t>
  </si>
  <si>
    <t>УП.03.01</t>
  </si>
  <si>
    <t>ПП.03.01</t>
  </si>
  <si>
    <t>МДК.04.01</t>
  </si>
  <si>
    <t>МДК.04.02</t>
  </si>
  <si>
    <t>Современная оргтехника и организация производства</t>
  </si>
  <si>
    <t>УП.04.01</t>
  </si>
  <si>
    <t>ПП.04.01</t>
  </si>
  <si>
    <t>Преддипломная практика</t>
  </si>
  <si>
    <t>Рабочий график учебного процесса образовательной программы 43.02.10  Туризм  2019-2020 уч.год</t>
  </si>
  <si>
    <t>Дз</t>
  </si>
  <si>
    <t>Преддипломная практика  с 20.04.2020 по 16.05.2020 гг.</t>
  </si>
  <si>
    <t>Государственная итоговая аттестация:</t>
  </si>
  <si>
    <t xml:space="preserve">       Подготовка к ГИА с 18.05.2020 по 13.06.2020 гг.</t>
  </si>
  <si>
    <t>Рабочий график учебного процесса образовательной программы 54.02.08  Техника и искусство фотографии (на базе 9 кл.)  2019-2020 уч.год</t>
  </si>
  <si>
    <t xml:space="preserve"> 2 семестр (20 недели)</t>
  </si>
  <si>
    <t>ОГСЭ.01</t>
  </si>
  <si>
    <t>Основы философии</t>
  </si>
  <si>
    <t>ОГСЭ.02</t>
  </si>
  <si>
    <t>ОГСЭ.05</t>
  </si>
  <si>
    <t>Психология общения</t>
  </si>
  <si>
    <t>ОГСЭ.03</t>
  </si>
  <si>
    <t>Иностранный язык (с делением на группы)</t>
  </si>
  <si>
    <t>ОГСЭ.04</t>
  </si>
  <si>
    <t>Информатика и информационные технологии</t>
  </si>
  <si>
    <t>Общепрофессиональные дисциплины</t>
  </si>
  <si>
    <t>История изобразительного искусства</t>
  </si>
  <si>
    <t>Закусилова М.А.</t>
  </si>
  <si>
    <t>Охрана труда</t>
  </si>
  <si>
    <t>ОП.05</t>
  </si>
  <si>
    <t>Общий курс фотографии</t>
  </si>
  <si>
    <t>Попов А.В.</t>
  </si>
  <si>
    <t>ВОП.07</t>
  </si>
  <si>
    <t>История фотографии</t>
  </si>
  <si>
    <t>Основы цветоведения</t>
  </si>
  <si>
    <t>ПМ.04 Выполнение работ по одной или нескольким профессиям рабочих, должностям служащих</t>
  </si>
  <si>
    <t>Выполнение работ по профессии фотограф (Курсовая работа)</t>
  </si>
  <si>
    <t>курсовая</t>
  </si>
  <si>
    <t>Выполнение работ по профессии фотолаборант</t>
  </si>
  <si>
    <t xml:space="preserve"> 1 семестр (16 недель) </t>
  </si>
  <si>
    <t xml:space="preserve"> 2 семестр (23 недели)</t>
  </si>
  <si>
    <t>Базовые дисциплины</t>
  </si>
  <si>
    <t>БД.03</t>
  </si>
  <si>
    <t>БД.04</t>
  </si>
  <si>
    <t>Математика</t>
  </si>
  <si>
    <t>Плотникова Е.С.</t>
  </si>
  <si>
    <t>БД.05</t>
  </si>
  <si>
    <t>Информатика</t>
  </si>
  <si>
    <t>БД.06</t>
  </si>
  <si>
    <t>БД.07</t>
  </si>
  <si>
    <t>Основы безопасности жизнедеятельности</t>
  </si>
  <si>
    <t>Шмелев В.И.</t>
  </si>
  <si>
    <t>БД.08</t>
  </si>
  <si>
    <t>Естествознание</t>
  </si>
  <si>
    <t>БД.09</t>
  </si>
  <si>
    <t>Астрономия</t>
  </si>
  <si>
    <t>БД.10</t>
  </si>
  <si>
    <t>География</t>
  </si>
  <si>
    <t>БД.11</t>
  </si>
  <si>
    <t>Экология</t>
  </si>
  <si>
    <t>Профильные дисциплины</t>
  </si>
  <si>
    <t>ПД.01</t>
  </si>
  <si>
    <t>Русский язык</t>
  </si>
  <si>
    <t>Леськив Е.В.</t>
  </si>
  <si>
    <t>ПД.02</t>
  </si>
  <si>
    <t>Литература</t>
  </si>
  <si>
    <t>ПД.03</t>
  </si>
  <si>
    <t>ПД.04</t>
  </si>
  <si>
    <t>Обществознание</t>
  </si>
  <si>
    <t>ПД.04.01</t>
  </si>
  <si>
    <t>Экономика</t>
  </si>
  <si>
    <t>Череменина Л.В.</t>
  </si>
  <si>
    <t>ПД.04.02</t>
  </si>
  <si>
    <t>Право</t>
  </si>
  <si>
    <t>Предагаемые ОО</t>
  </si>
  <si>
    <t>ПОО.01</t>
  </si>
  <si>
    <t>Родная литература</t>
  </si>
  <si>
    <t>Иностранный язык (с делением)</t>
  </si>
  <si>
    <t xml:space="preserve"> 2 семестр 15 недель)</t>
  </si>
  <si>
    <t>Иностранный язык (деление на группы)</t>
  </si>
  <si>
    <t>Информатика и информационные технологии (деление на группы)</t>
  </si>
  <si>
    <t>Рисунок с основами пластической анатомии</t>
  </si>
  <si>
    <t>ОП.06</t>
  </si>
  <si>
    <t>ПМ.01 Фотосъемка различных жанров (видов)</t>
  </si>
  <si>
    <t>Техника и технология фотосъемки (Курсовая работа)</t>
  </si>
  <si>
    <t>УП.01.01</t>
  </si>
  <si>
    <t>ПП.01.01</t>
  </si>
  <si>
    <t>ПМ.03 Выполнение работ по профессиям рабочих, должностям служащих</t>
  </si>
  <si>
    <t>Выполнение работ по профессии фотограф</t>
  </si>
  <si>
    <t xml:space="preserve">Эк </t>
  </si>
  <si>
    <t xml:space="preserve"> 2 семестр (11 недель)</t>
  </si>
  <si>
    <t>Компьютерные технологии в фотографии (по группам)</t>
  </si>
  <si>
    <t>Современное искусство и фотография</t>
  </si>
  <si>
    <t>Специальная обработка фотоизображения, фото ретушь</t>
  </si>
  <si>
    <t>ВОП.12</t>
  </si>
  <si>
    <t>Психология рекламы и фотографии</t>
  </si>
  <si>
    <t>ВОП.13</t>
  </si>
  <si>
    <t>Эстетика фотографии, визаж и стиль</t>
  </si>
  <si>
    <t>ВОП.14</t>
  </si>
  <si>
    <t>Творческие методы в фотографии</t>
  </si>
  <si>
    <t>ВОП.15</t>
  </si>
  <si>
    <t>Основы фотожурналистики</t>
  </si>
  <si>
    <t>ВОП.16</t>
  </si>
  <si>
    <t>Портретная фотосъемка</t>
  </si>
  <si>
    <t>ПМ.02 Управление фотоорганизацией или ее подразделением</t>
  </si>
  <si>
    <t>МДК.02.01</t>
  </si>
  <si>
    <t>Экономика и управлени (Курсовая работа)</t>
  </si>
  <si>
    <t xml:space="preserve"> 1 семестр (14 недель) </t>
  </si>
  <si>
    <t xml:space="preserve"> 2 семестр (10 недель)</t>
  </si>
  <si>
    <t xml:space="preserve">ОП.04 </t>
  </si>
  <si>
    <t>Основы рекламной деятельности</t>
  </si>
  <si>
    <t>Основы предпринимательской деятельности (включая Бизнес планирование, Налоги и налогообложение)</t>
  </si>
  <si>
    <t>Деловой иностранный язык</t>
  </si>
  <si>
    <t>Управление персоналом</t>
  </si>
  <si>
    <t>Токманцева Н.В.</t>
  </si>
  <si>
    <t>ПМ. 03  Организация и обслуживание гостей в процессе проживания</t>
  </si>
  <si>
    <t>ПМ. 04 Продажи гостиничного продукта</t>
  </si>
  <si>
    <t xml:space="preserve">Преддипломная практика </t>
  </si>
  <si>
    <t xml:space="preserve"> 1 семестр (12 недель) </t>
  </si>
  <si>
    <t>Информатика и информационно-коммуникативные технологии в профессиональной деятельности</t>
  </si>
  <si>
    <t>Менеджмент</t>
  </si>
  <si>
    <t>Правовое и документационное обеспечение профессиональной деятельности</t>
  </si>
  <si>
    <t>Экономика организации</t>
  </si>
  <si>
    <t>Здания и инженерные системы гостиниц</t>
  </si>
  <si>
    <t>Сервисная деятельность в гостиничном бизнесе</t>
  </si>
  <si>
    <t>Основы научно-исследовательской работы</t>
  </si>
  <si>
    <t>Организация деятельности служб бронирования гостиничных услуг</t>
  </si>
  <si>
    <t>ПМ.05 Выполнение работ по одной или нескольким профессиям рабочих, должностям служащих</t>
  </si>
  <si>
    <t>МДК.05.01</t>
  </si>
  <si>
    <t>УП.05.01</t>
  </si>
  <si>
    <t>ПП.05.01</t>
  </si>
  <si>
    <t>Общий гуманитарный и социально-экономический цикл</t>
  </si>
  <si>
    <t>Математический и общий естественнонаучный цикл</t>
  </si>
  <si>
    <t>Основы предпринимательской деятельности</t>
  </si>
  <si>
    <t>Деловой иностранный язык (без деления)</t>
  </si>
  <si>
    <t>ПМ. 3 Организация и обслуживание гостей в процессе проживания</t>
  </si>
  <si>
    <t>ПМ. 4 Продажи гостиничного продукта</t>
  </si>
  <si>
    <t>Эк</t>
  </si>
  <si>
    <t>кр</t>
  </si>
  <si>
    <t xml:space="preserve">Бизнес планирование </t>
  </si>
  <si>
    <t xml:space="preserve">Особенности и традиции народов мира </t>
  </si>
  <si>
    <t xml:space="preserve">Колотовкина И.М. </t>
  </si>
  <si>
    <t xml:space="preserve"> 2 семестр (18 недели)</t>
  </si>
  <si>
    <t>Информатика и информационно-коммуникационные технологии в профессиональной деятельности</t>
  </si>
  <si>
    <t>ОП.08</t>
  </si>
  <si>
    <t>Технология делового общения и поведения</t>
  </si>
  <si>
    <t>ПМ.1 Бронирование гостиничных услуг</t>
  </si>
  <si>
    <t>УП.1.01</t>
  </si>
  <si>
    <t>ПП.1.01</t>
  </si>
  <si>
    <t>ПМ.2 Прием, размещение и выписка гостей</t>
  </si>
  <si>
    <t>Организация деятельности службы приема, размещения и выписки гостей (Курсовая работа)</t>
  </si>
  <si>
    <t>УП.2.01</t>
  </si>
  <si>
    <t>ПП.2.01</t>
  </si>
  <si>
    <t>ПМ. 5 Выполнение работ по профессии рабочих, должностям служащих</t>
  </si>
  <si>
    <t>Выполнение работ по профессии горничная</t>
  </si>
  <si>
    <t>УП.5.01</t>
  </si>
  <si>
    <t>ПП.5.01</t>
  </si>
  <si>
    <t xml:space="preserve">Иностранный язык </t>
  </si>
  <si>
    <t>БД.01</t>
  </si>
  <si>
    <t>БД.02</t>
  </si>
  <si>
    <t>БД.08.1</t>
  </si>
  <si>
    <t>Предлагаемые ОО</t>
  </si>
  <si>
    <t>ПМ.01 Организация питания в организациях общественного питания</t>
  </si>
  <si>
    <t>Физиология питания, санитария и гигиена</t>
  </si>
  <si>
    <t>ПМ.06 Выполнение работ по профессии "Повар"</t>
  </si>
  <si>
    <t>Подготовка инвентаря, оборудования и рабочего места повара к работе</t>
  </si>
  <si>
    <t>Приготовление, оформление и презентация блюд, напитков и кулинарных изделий</t>
  </si>
  <si>
    <t xml:space="preserve"> 2 семестр (18 недель)</t>
  </si>
  <si>
    <t>Жеманов Я.Н.</t>
  </si>
  <si>
    <t>Техническое оснащение организаций общественного питания и охрана труда</t>
  </si>
  <si>
    <t>Неводничкова Е.Ю.</t>
  </si>
  <si>
    <t>Международные стандарты WorldSkills по компетенции "Поварское дело"</t>
  </si>
  <si>
    <t>Качинская М.Н.</t>
  </si>
  <si>
    <t>МДК.01 01</t>
  </si>
  <si>
    <t>Товароведение продовольственных товаров и продукции общественного питания (Курсовая работа)</t>
  </si>
  <si>
    <t>МДК.01.03</t>
  </si>
  <si>
    <t>МДК.06.01</t>
  </si>
  <si>
    <t>МДК.06.02</t>
  </si>
  <si>
    <t>ПП.0101</t>
  </si>
  <si>
    <t>ОП. 01</t>
  </si>
  <si>
    <t>ОП. 09</t>
  </si>
  <si>
    <t>МДК.01.02</t>
  </si>
  <si>
    <t>Организация и технология производства продукции общественного питания</t>
  </si>
  <si>
    <t>ПМ.02 Организация обслуживания в организациях общественного питания</t>
  </si>
  <si>
    <t>Организация обслуживания в организациях общественного питания</t>
  </si>
  <si>
    <t>Психология и этика профессиональной деятельности</t>
  </si>
  <si>
    <t>МДК.02.03</t>
  </si>
  <si>
    <t>Менеджмент и управление персоналом в организациях общественного питания (Курсовая работа)</t>
  </si>
  <si>
    <t>КУРСОВАЯ</t>
  </si>
  <si>
    <t>ПМ.05 Выполнение работ по профессии "Официант"</t>
  </si>
  <si>
    <t>В.МДК.05.01</t>
  </si>
  <si>
    <t>Оснащение рабочего места официанта и номенклатура продукции бара</t>
  </si>
  <si>
    <t>МДК.05.02</t>
  </si>
  <si>
    <t>Выполнение работ по профессии "Официант"</t>
  </si>
  <si>
    <t xml:space="preserve"> 2 семестр (15 недель)</t>
  </si>
  <si>
    <t>МДК 02.03</t>
  </si>
  <si>
    <t>Обслуживание организаций общественного питания</t>
  </si>
  <si>
    <t>В.МДК.05.02</t>
  </si>
  <si>
    <t>Технология обслуживания массовых мероприятий</t>
  </si>
  <si>
    <t>Предпринимательская деятельность</t>
  </si>
  <si>
    <t>Особенности национальной кухни</t>
  </si>
  <si>
    <t>ПМ.03 Маркетинговая деятельность в организациях общественного питания</t>
  </si>
  <si>
    <t>МДК. 03.01</t>
  </si>
  <si>
    <t>ПМ.04 Контроль качества продукции и услуг общественного питания</t>
  </si>
  <si>
    <t>МДК  04.01</t>
  </si>
  <si>
    <t>Стандартизация, метрология и подтверждение соответствия</t>
  </si>
  <si>
    <t>МДК  04.02</t>
  </si>
  <si>
    <t>Контроль качества продукции и услуг общественного питания</t>
  </si>
  <si>
    <t xml:space="preserve">ОП.03 </t>
  </si>
  <si>
    <t xml:space="preserve">Бухгалтерский учет </t>
  </si>
  <si>
    <t xml:space="preserve">В.ОП.02 </t>
  </si>
  <si>
    <t>В.ОП.03</t>
  </si>
  <si>
    <t>Маркетинг в организациях общественного питания     (Курсовая работа)</t>
  </si>
  <si>
    <t xml:space="preserve">       Защита выпускной письменной квалификационной работы квалификация: менеджер - 30.06.2020 г. </t>
  </si>
  <si>
    <t>Математика: алгебра, начала математического анализа, геометрия</t>
  </si>
  <si>
    <t>Предлагаемые дисциплины</t>
  </si>
  <si>
    <t>Основы проектной деятельности</t>
  </si>
  <si>
    <t>ПОО.03</t>
  </si>
  <si>
    <t>консультация</t>
  </si>
  <si>
    <t>экзамен</t>
  </si>
  <si>
    <t>БД.07.01</t>
  </si>
  <si>
    <t>БД.08.01</t>
  </si>
  <si>
    <t xml:space="preserve">Астрономия </t>
  </si>
  <si>
    <t>дз</t>
  </si>
  <si>
    <t>УП.00.01</t>
  </si>
  <si>
    <t>ПП.00.01</t>
  </si>
  <si>
    <t xml:space="preserve">Кучкарова К.Т. </t>
  </si>
  <si>
    <t xml:space="preserve">Валияхметова Т.С. </t>
  </si>
  <si>
    <t xml:space="preserve">Учебная практика </t>
  </si>
  <si>
    <t xml:space="preserve">Мандрыка А.В. </t>
  </si>
  <si>
    <t xml:space="preserve">Мандрыга А.В. </t>
  </si>
  <si>
    <t>Организация обслуживания гостей в процессе проживания (Курсовая работа)</t>
  </si>
  <si>
    <t xml:space="preserve">Организация продаж гостиничного продукта                      </t>
  </si>
  <si>
    <t xml:space="preserve">Зуева А.А. </t>
  </si>
  <si>
    <t xml:space="preserve">Ригас А.А. </t>
  </si>
  <si>
    <t>Шевелева С.В.</t>
  </si>
  <si>
    <t xml:space="preserve">Перельштейн Е.В. </t>
  </si>
  <si>
    <t xml:space="preserve">Братцев В.А. </t>
  </si>
  <si>
    <t>Симакин В.В.</t>
  </si>
  <si>
    <t xml:space="preserve">Симакин В.В. </t>
  </si>
  <si>
    <t xml:space="preserve">Шмидт И.Н. </t>
  </si>
  <si>
    <t xml:space="preserve">Шмелев В.И. </t>
  </si>
  <si>
    <t xml:space="preserve">Будылин В.В. </t>
  </si>
  <si>
    <r>
      <t>Количество обучающихся</t>
    </r>
    <r>
      <rPr>
        <b/>
        <u val="single"/>
        <sz val="20"/>
        <rFont val="Arial"/>
        <family val="2"/>
      </rPr>
      <t xml:space="preserve"> 24</t>
    </r>
    <r>
      <rPr>
        <b/>
        <sz val="20"/>
        <rFont val="Arial"/>
        <family val="2"/>
      </rPr>
      <t xml:space="preserve"> чел.</t>
    </r>
  </si>
  <si>
    <t>Кв</t>
  </si>
  <si>
    <t xml:space="preserve">Куратор: Багаева Н.П. </t>
  </si>
  <si>
    <t>Братцев В.А.</t>
  </si>
  <si>
    <t>Зуева А.А.</t>
  </si>
  <si>
    <t xml:space="preserve">Евдокимова Д.А. </t>
  </si>
  <si>
    <t>Мандрыка А.В.</t>
  </si>
  <si>
    <t>Борисова А.А.</t>
  </si>
  <si>
    <t xml:space="preserve">Борисова А.А. </t>
  </si>
  <si>
    <t xml:space="preserve">Башинская В.В. </t>
  </si>
  <si>
    <t xml:space="preserve">Качинская М.Н. </t>
  </si>
  <si>
    <t xml:space="preserve">Жеманов Я.Н. </t>
  </si>
  <si>
    <t xml:space="preserve">Куратор: Борисова А.А. </t>
  </si>
  <si>
    <t xml:space="preserve">Куратор: Череменина Л.В. </t>
  </si>
  <si>
    <t xml:space="preserve">Леонтьев М.С. </t>
  </si>
  <si>
    <t xml:space="preserve">Леськив Е.В. </t>
  </si>
  <si>
    <t>ПМ.04 Управление функциональным подразделением организации</t>
  </si>
  <si>
    <t>ПМ.03 Предоставление туроператорских услуг (курсовая работа)</t>
  </si>
  <si>
    <t xml:space="preserve">борисова </t>
  </si>
  <si>
    <t>43.00.00 (9 классов)  ГС(9), ГД , ТПИ, ОП(9)</t>
  </si>
  <si>
    <t xml:space="preserve">леськив </t>
  </si>
  <si>
    <t xml:space="preserve">жеманов </t>
  </si>
  <si>
    <t xml:space="preserve">братцев </t>
  </si>
  <si>
    <t xml:space="preserve">шмидт </t>
  </si>
  <si>
    <t xml:space="preserve">шмелев </t>
  </si>
  <si>
    <t xml:space="preserve">коллотовкина </t>
  </si>
  <si>
    <t xml:space="preserve">шевелева </t>
  </si>
  <si>
    <t xml:space="preserve">леонтьев </t>
  </si>
  <si>
    <t xml:space="preserve">плотникова </t>
  </si>
  <si>
    <t xml:space="preserve">зуева </t>
  </si>
  <si>
    <t xml:space="preserve">череменина </t>
  </si>
  <si>
    <t xml:space="preserve">перельштей </t>
  </si>
  <si>
    <t xml:space="preserve">самаркина </t>
  </si>
  <si>
    <t xml:space="preserve">ефименко </t>
  </si>
  <si>
    <t xml:space="preserve">валияхметиова </t>
  </si>
  <si>
    <t xml:space="preserve">жиленко </t>
  </si>
  <si>
    <t xml:space="preserve">токманцева </t>
  </si>
  <si>
    <t xml:space="preserve">мандрыка </t>
  </si>
  <si>
    <t xml:space="preserve">закусилова </t>
  </si>
  <si>
    <t xml:space="preserve">гончарова </t>
  </si>
  <si>
    <t xml:space="preserve">мясникова </t>
  </si>
  <si>
    <t xml:space="preserve">эльснер </t>
  </si>
  <si>
    <t xml:space="preserve">евдокимова </t>
  </si>
  <si>
    <t xml:space="preserve">плолякова </t>
  </si>
  <si>
    <t xml:space="preserve">кучкарова </t>
  </si>
  <si>
    <t xml:space="preserve">качинская </t>
  </si>
  <si>
    <t xml:space="preserve">неводничкова </t>
  </si>
  <si>
    <t xml:space="preserve">борислова </t>
  </si>
  <si>
    <t xml:space="preserve">башинская </t>
  </si>
  <si>
    <t xml:space="preserve">таскаева </t>
  </si>
  <si>
    <t xml:space="preserve">пархомова </t>
  </si>
  <si>
    <t>в</t>
  </si>
  <si>
    <t xml:space="preserve">54.00.00 (9 классов)  ИФ </t>
  </si>
  <si>
    <t>симакин</t>
  </si>
  <si>
    <t xml:space="preserve">попов </t>
  </si>
  <si>
    <t xml:space="preserve">будылин </t>
  </si>
  <si>
    <t xml:space="preserve">перельштейн </t>
  </si>
  <si>
    <t xml:space="preserve"> </t>
  </si>
  <si>
    <t xml:space="preserve">54.00.00 (11 классов)  ИФ </t>
  </si>
  <si>
    <t xml:space="preserve">колотовкина </t>
  </si>
  <si>
    <t xml:space="preserve">валияхметова </t>
  </si>
  <si>
    <t>43.00.00 (11 классов)  ГС(11),  ОП(11), Т 11</t>
  </si>
  <si>
    <t xml:space="preserve">43,00,00 заочники </t>
  </si>
  <si>
    <t xml:space="preserve">43.00.00 ПР </t>
  </si>
  <si>
    <t xml:space="preserve">багаева </t>
  </si>
  <si>
    <t xml:space="preserve">жанная </t>
  </si>
  <si>
    <t>54.00.00 (9 классов)  ф</t>
  </si>
  <si>
    <t xml:space="preserve">баранова </t>
  </si>
  <si>
    <t xml:space="preserve">симакин </t>
  </si>
  <si>
    <t xml:space="preserve">повар </t>
  </si>
  <si>
    <t>Экономика/ право</t>
  </si>
  <si>
    <t xml:space="preserve">Русский язык/ литература </t>
  </si>
  <si>
    <t xml:space="preserve">География/ экология </t>
  </si>
  <si>
    <t>ш</t>
  </si>
  <si>
    <t>с</t>
  </si>
  <si>
    <t xml:space="preserve">Гостиничное дело </t>
  </si>
  <si>
    <t xml:space="preserve">полякова Т.И. </t>
  </si>
  <si>
    <t>В</t>
  </si>
  <si>
    <t>Ш</t>
  </si>
  <si>
    <t xml:space="preserve">8-1 категория </t>
  </si>
  <si>
    <t xml:space="preserve">5- выс категория </t>
  </si>
  <si>
    <t xml:space="preserve">17 чел- вышка </t>
  </si>
  <si>
    <t>"____"_______________2020г.</t>
  </si>
  <si>
    <t xml:space="preserve">Рабочий график учебного процесса образовательной программы 43.02.10 Туризм  (на базе 9 кл.)  2020-2021 учебный год </t>
  </si>
  <si>
    <t>Группа Т-111</t>
  </si>
  <si>
    <r>
      <t xml:space="preserve">Количество обучающихся </t>
    </r>
    <r>
      <rPr>
        <b/>
        <u val="single"/>
        <sz val="20"/>
        <rFont val="Arial"/>
        <family val="2"/>
      </rPr>
      <t xml:space="preserve">  </t>
    </r>
    <r>
      <rPr>
        <b/>
        <sz val="20"/>
        <rFont val="Arial"/>
        <family val="2"/>
      </rPr>
      <t xml:space="preserve"> чел.</t>
    </r>
  </si>
  <si>
    <t>Каникулы зимние 2 недели с  30.12.20  по 11.01.21</t>
  </si>
  <si>
    <t>Зав.отделением__________________ Н.В. Токманцева</t>
  </si>
  <si>
    <t xml:space="preserve">Зав.отд. Сервиса и туризма__________________ </t>
  </si>
  <si>
    <t>ОГЭС.01</t>
  </si>
  <si>
    <t>Группа Т-210</t>
  </si>
  <si>
    <r>
      <t>Количество обучающихся</t>
    </r>
    <r>
      <rPr>
        <b/>
        <u val="single"/>
        <sz val="20"/>
        <rFont val="Arial"/>
        <family val="2"/>
      </rPr>
      <t xml:space="preserve"> </t>
    </r>
    <r>
      <rPr>
        <b/>
        <sz val="20"/>
        <rFont val="Arial"/>
        <family val="2"/>
      </rPr>
      <t xml:space="preserve">  чел.</t>
    </r>
  </si>
  <si>
    <t>Преддипломная практика  с 20.04.2021 по 16.05.2021 гг.</t>
  </si>
  <si>
    <t>Зав.отд. Сервиса и туризма__________________</t>
  </si>
  <si>
    <t xml:space="preserve">       Подготовка к ГИА с 17.05.2021 по 12.06.2021 гг.</t>
  </si>
  <si>
    <t>Рабочий график учебного процесса образовательной программы 43.02.10  Туризм (на базе 11 кл.)  2020-2021 уч.год</t>
  </si>
  <si>
    <t>Группа Т-112</t>
  </si>
  <si>
    <r>
      <t xml:space="preserve">Количество обучающихся  </t>
    </r>
    <r>
      <rPr>
        <b/>
        <u val="single"/>
        <sz val="20"/>
        <rFont val="Arial"/>
        <family val="2"/>
      </rPr>
      <t xml:space="preserve"> </t>
    </r>
    <r>
      <rPr>
        <b/>
        <sz val="20"/>
        <rFont val="Arial"/>
        <family val="2"/>
      </rPr>
      <t xml:space="preserve"> чел.</t>
    </r>
  </si>
  <si>
    <t>Рабочий график учебного процесса образовательной программы 54.02.08  Техника и искусство фотографии (на базе 9 кл.)  2020-2021 уч.год</t>
  </si>
  <si>
    <t xml:space="preserve">Группа ИФ-216 </t>
  </si>
  <si>
    <t>Каникулы зимние 2 недели с  30.12.20 по 11.01.21</t>
  </si>
  <si>
    <t>Рабочий график учебного процесса образовательной программы 43.02.11  Гостиничный сервис (на базе 11 кл.)  2020-2021 уч.год</t>
  </si>
  <si>
    <t>Группа ГС-211</t>
  </si>
  <si>
    <t xml:space="preserve">       Подготовка к ГИА с 18.05.2021 по 13.06.2021 гг.</t>
  </si>
  <si>
    <t xml:space="preserve">       Защита выпускной письменной квалификационной работы квалификация: менеджер - 29.06.2021 г. </t>
  </si>
  <si>
    <t>ПМ. 01 Бронирование гостиничных услуг. ПМ. 02 прием, размещение и выписка гостей</t>
  </si>
  <si>
    <t xml:space="preserve">курсовая </t>
  </si>
  <si>
    <t>Гальвас Е.А.</t>
  </si>
  <si>
    <t>Рабочий график учебного процесса образовательной программы 43.02.01 Организация обслуживания в общественном питании (на базе 9 кл.)  2020-2021 уч.год</t>
  </si>
  <si>
    <t>Группа ОП-212</t>
  </si>
  <si>
    <t xml:space="preserve">Куратор:  Шмидт И.Н. </t>
  </si>
  <si>
    <r>
      <t xml:space="preserve">Количество обучающихся </t>
    </r>
    <r>
      <rPr>
        <b/>
        <u val="single"/>
        <sz val="20"/>
        <rFont val="Arial"/>
        <family val="2"/>
      </rPr>
      <t xml:space="preserve"> 26 </t>
    </r>
    <r>
      <rPr>
        <b/>
        <sz val="20"/>
        <rFont val="Arial"/>
        <family val="2"/>
      </rPr>
      <t xml:space="preserve"> чел.</t>
    </r>
  </si>
  <si>
    <t>Правовое обеспечение профессиональной деятельности</t>
  </si>
  <si>
    <t>Документационное обеспечение профессиональной деятельности</t>
  </si>
  <si>
    <t xml:space="preserve"> 1 семестр (10 недель) </t>
  </si>
  <si>
    <t>Организация и производство товара и продукции  общественного питания</t>
  </si>
  <si>
    <t>Группа ИФ-119</t>
  </si>
  <si>
    <r>
      <t>Количество обучающихся</t>
    </r>
    <r>
      <rPr>
        <b/>
        <u val="single"/>
        <sz val="20"/>
        <rFont val="Arial"/>
        <family val="2"/>
      </rPr>
      <t xml:space="preserve"> </t>
    </r>
    <r>
      <rPr>
        <b/>
        <sz val="20"/>
        <rFont val="Arial"/>
        <family val="2"/>
      </rPr>
      <t xml:space="preserve"> чел.</t>
    </r>
  </si>
  <si>
    <t>Зав.отделением__________________В.Н. Токманцева</t>
  </si>
  <si>
    <t>Группа ИФ-120</t>
  </si>
  <si>
    <t>Рабочий график учебного процесса образовательной программы 54.02.08  Техника и искусство фотографии (на базе 11 кл.)  2020-2021 уч.год</t>
  </si>
  <si>
    <t>Курсовая работа</t>
  </si>
  <si>
    <t>курсовая работа</t>
  </si>
  <si>
    <t xml:space="preserve">Зав.отд. Сервиса и туризма _________________ </t>
  </si>
  <si>
    <t>Группа ИФ-121</t>
  </si>
  <si>
    <t>Группа ИФ-217</t>
  </si>
  <si>
    <r>
      <t>Количество обучающихся</t>
    </r>
    <r>
      <rPr>
        <b/>
        <sz val="20"/>
        <rFont val="Arial"/>
        <family val="2"/>
      </rPr>
      <t xml:space="preserve"> чел.</t>
    </r>
  </si>
  <si>
    <t>Преддипломная практика  с 27.04.2021 по 24.05.2020 гг.</t>
  </si>
  <si>
    <t xml:space="preserve">       Подготовка к ГИА с 18.05.2021 по 21.06.2021 гг.</t>
  </si>
  <si>
    <t xml:space="preserve">       Защита выпускной письменной квалификационной работы квалификация: фототехник - 25.06.2021 г. </t>
  </si>
  <si>
    <t>Группа ИФ-312</t>
  </si>
  <si>
    <t>Компьютерные технологии в фотографии</t>
  </si>
  <si>
    <t>Специальная обработка фотоизображения</t>
  </si>
  <si>
    <t>Основы визажа и стиля</t>
  </si>
  <si>
    <t>Эстетика фотографии</t>
  </si>
  <si>
    <t>ПМ.01 Создание произведений фотографического искусства</t>
  </si>
  <si>
    <t>Художественная фотография</t>
  </si>
  <si>
    <t>ПМ.02 Управление подразделением фотоорганизации и предпринимательская деятельность</t>
  </si>
  <si>
    <t>Экономика и управление фотоорганизацией</t>
  </si>
  <si>
    <t>Группа ОП-309</t>
  </si>
  <si>
    <t>Группа ОП-310</t>
  </si>
  <si>
    <t>Группа ОП-114</t>
  </si>
  <si>
    <r>
      <t xml:space="preserve">Количество обучающихся  </t>
    </r>
    <r>
      <rPr>
        <b/>
        <sz val="20"/>
        <rFont val="Arial"/>
        <family val="2"/>
      </rPr>
      <t xml:space="preserve">  чел.</t>
    </r>
  </si>
  <si>
    <t>Группа ОП-407</t>
  </si>
  <si>
    <t>Финансы и валютно-финансовые операции организации</t>
  </si>
  <si>
    <t>Иностранный язык в сферепрофессиональных коммуникаций</t>
  </si>
  <si>
    <t>Предпринимательская деятельность в сфере общественного питания</t>
  </si>
  <si>
    <t>Бизнес планирование</t>
  </si>
  <si>
    <t xml:space="preserve">       Защита выпускной письменной квалификационной работы квалификация: менеджер - 30.06.2021 г. </t>
  </si>
  <si>
    <t>Группа ОП-406</t>
  </si>
  <si>
    <t>Рабочий график учебного процесса образовательной программы 43.02.01 Организация обслуживания в общественном питании (на базе 11 кл.)  2020-2021 уч.год</t>
  </si>
  <si>
    <t>Группа ОП-311</t>
  </si>
  <si>
    <t xml:space="preserve"> 2 семестр (8недель)</t>
  </si>
  <si>
    <t>Группа ОП-213</t>
  </si>
  <si>
    <t>ОП. 02</t>
  </si>
  <si>
    <t>ОП. 03</t>
  </si>
  <si>
    <t>ОП. 04</t>
  </si>
  <si>
    <t>Документационное обеспечение управления</t>
  </si>
  <si>
    <t xml:space="preserve"> 1 семестр (9 недель) </t>
  </si>
  <si>
    <t xml:space="preserve"> 2 семестр (19недель)</t>
  </si>
  <si>
    <t>Рабочий график учебного процесса образовательной программы 43.02.14  Гостиничное дело (на базе 9 кл.)  2020-2021 уч.год</t>
  </si>
  <si>
    <t>Группа ГД-201</t>
  </si>
  <si>
    <t>Семинар. Занятия</t>
  </si>
  <si>
    <t>промежуточная аттест.</t>
  </si>
  <si>
    <t>см. работа</t>
  </si>
  <si>
    <t>Экономика и бухгалтерский учет гостиничного предприятия</t>
  </si>
  <si>
    <t>Требования к зданиям и инженерным системам гостиничного предприятия</t>
  </si>
  <si>
    <t>ПМ. 1 Организация и контроль текущей деятельности сотрудников службы приема и размещения</t>
  </si>
  <si>
    <t>Организация  и контроль текущей деятельности службы приема и размещения</t>
  </si>
  <si>
    <t>Инностранный язык в сфере профессиональных коммуникаций для службы приема и размещения</t>
  </si>
  <si>
    <t>Технология выполнение работ по профессии Горничная</t>
  </si>
  <si>
    <t xml:space="preserve"> 1 семестр (11 недель) </t>
  </si>
  <si>
    <t xml:space="preserve"> 2 семестр (17 недель)</t>
  </si>
  <si>
    <t>Группа ГД-202</t>
  </si>
  <si>
    <t>Рабочий график учебного процесса образовательной программы 43.02.13 Технология парикмахерского искусства (на базе 9 кл.)  2020-2021уч.год</t>
  </si>
  <si>
    <t>Группа ТПИ-102</t>
  </si>
  <si>
    <r>
      <t>Количество обучающихся</t>
    </r>
    <r>
      <rPr>
        <b/>
        <u val="single"/>
        <sz val="20"/>
        <rFont val="Arial"/>
        <family val="2"/>
      </rPr>
      <t xml:space="preserve">  </t>
    </r>
    <r>
      <rPr>
        <b/>
        <sz val="20"/>
        <rFont val="Arial"/>
        <family val="2"/>
      </rPr>
      <t xml:space="preserve"> чел.</t>
    </r>
  </si>
  <si>
    <t>Семин. занятия</t>
  </si>
  <si>
    <t>Промеж. Аттет</t>
  </si>
  <si>
    <t>Промеж. Аттест.</t>
  </si>
  <si>
    <t>Эстетика</t>
  </si>
  <si>
    <t>Санитария и гигиена парикмахерских услуг</t>
  </si>
  <si>
    <t>Материаловедение</t>
  </si>
  <si>
    <t>Основы анатомии и физиологии кожи и волос</t>
  </si>
  <si>
    <t>ВОП.03</t>
  </si>
  <si>
    <t>ПМ.04 выполнение работ по профессии парикмахер</t>
  </si>
  <si>
    <t>Технология выполнения парикмахерских услуг</t>
  </si>
  <si>
    <t xml:space="preserve"> 2 семестр (13недели)</t>
  </si>
  <si>
    <t>Группа ТПИ-201</t>
  </si>
  <si>
    <r>
      <t xml:space="preserve">Количество обучающихся </t>
    </r>
    <r>
      <rPr>
        <b/>
        <u val="single"/>
        <sz val="20"/>
        <rFont val="Arial"/>
        <family val="2"/>
      </rPr>
      <t xml:space="preserve"> </t>
    </r>
    <r>
      <rPr>
        <b/>
        <sz val="20"/>
        <rFont val="Arial"/>
        <family val="2"/>
      </rPr>
      <t xml:space="preserve"> чел.</t>
    </r>
  </si>
  <si>
    <t>Группа ГД 103</t>
  </si>
  <si>
    <t xml:space="preserve">Рабочий график учебного процесса образовательной программы 43.02.14 Гостиничное дело  (на базе 9 кл.)  2020-2021 учебный год </t>
  </si>
  <si>
    <t>Группа ГД 104</t>
  </si>
  <si>
    <t>Рабочий график учебного процесса образовательной программы 43.02.11  Гостиничный сервис (на базе 9 кл.)  2020-2021 уч.год</t>
  </si>
  <si>
    <t>Группа ГС-308</t>
  </si>
  <si>
    <t xml:space="preserve">ВОП.08 </t>
  </si>
  <si>
    <t xml:space="preserve">       Защита выпускной письменной квалификационной работы квалификация: менеджер - 19.06.2021 г. </t>
  </si>
  <si>
    <r>
      <t xml:space="preserve">Количество обучающихся </t>
    </r>
    <r>
      <rPr>
        <b/>
        <sz val="20"/>
        <rFont val="Arial"/>
        <family val="2"/>
      </rPr>
      <t xml:space="preserve"> чел.</t>
    </r>
  </si>
  <si>
    <t>Зав.отделением__________________Н.В. Токманцева</t>
  </si>
  <si>
    <t>Группа ГС-112</t>
  </si>
  <si>
    <t xml:space="preserve">Иностранный язык в профессиональной деятельности (деление на подгруппы) </t>
  </si>
  <si>
    <t xml:space="preserve">Рисунок и живопись (деление на подгруппы) </t>
  </si>
  <si>
    <t xml:space="preserve">Учебная/производственная практика </t>
  </si>
  <si>
    <t xml:space="preserve">Мясникова Е.И. </t>
  </si>
  <si>
    <t xml:space="preserve">Бутакова Л.А. </t>
  </si>
  <si>
    <t xml:space="preserve">Нестерова Н.М. </t>
  </si>
  <si>
    <t xml:space="preserve">Крючкова Г.А. </t>
  </si>
  <si>
    <t xml:space="preserve">Зав.отд. Сервиса и туризма__________________  Н.И. Татаурова </t>
  </si>
  <si>
    <t xml:space="preserve">Куратор: Таскаева С.П. </t>
  </si>
  <si>
    <t>Количество обучающихся  26 чел.</t>
  </si>
  <si>
    <t>Гордюнин А.Ю.</t>
  </si>
  <si>
    <t xml:space="preserve">Кучкарова к.Т. </t>
  </si>
  <si>
    <t xml:space="preserve">Куратор: Ригас А.А. </t>
  </si>
  <si>
    <t xml:space="preserve">Коун И.А. </t>
  </si>
  <si>
    <t xml:space="preserve">Иностранный язык (без деления) </t>
  </si>
  <si>
    <t>Гамкова Н.В.</t>
  </si>
  <si>
    <t xml:space="preserve">Технология и организация туроператорской деятельности </t>
  </si>
  <si>
    <t xml:space="preserve">Управление деятельностью функционального подразделения (Курсовая работа) </t>
  </si>
  <si>
    <t>Кв/Э</t>
  </si>
  <si>
    <t xml:space="preserve">       Защита выпускной письменной квалификационной работы квалификация: специалист по туризму - 16.06.2021 г. </t>
  </si>
  <si>
    <t xml:space="preserve">Зав.отд. Сервиса и туризма__________________ Н.И. Татаурова </t>
  </si>
  <si>
    <t>Бутакова Л.А.</t>
  </si>
  <si>
    <t xml:space="preserve">Гордюнин А.Ю. </t>
  </si>
  <si>
    <t xml:space="preserve">Ванюшкина -Черемных Е.В. </t>
  </si>
  <si>
    <t>Ванюшкина -Черемных Е.В.</t>
  </si>
  <si>
    <t xml:space="preserve">Куратор: Ванюшкина- Черемных Е.В. </t>
  </si>
  <si>
    <t>Количество обучающихся  25 чел.</t>
  </si>
  <si>
    <t xml:space="preserve">Гордюнин В.А. </t>
  </si>
  <si>
    <t xml:space="preserve">Ванюшкина - Черемных Е.В. </t>
  </si>
  <si>
    <t xml:space="preserve">Зав.отд. Сервиса и туризма _________________ Н.И. Татаурова </t>
  </si>
  <si>
    <t xml:space="preserve">Безопасность жизнедеятельности </t>
  </si>
  <si>
    <t xml:space="preserve">В.ОП.09 </t>
  </si>
  <si>
    <t>В.ОП.10</t>
  </si>
  <si>
    <t xml:space="preserve">В.ОП.12 </t>
  </si>
  <si>
    <t>В.ОП.13</t>
  </si>
  <si>
    <t xml:space="preserve">В.ОП.18 </t>
  </si>
  <si>
    <t>Творческие методы фотографии (курсовая работа)</t>
  </si>
  <si>
    <t xml:space="preserve">Колотовкина И.М </t>
  </si>
  <si>
    <t>Рисунок с основами графики и дизайна (деление)</t>
  </si>
  <si>
    <t xml:space="preserve">Ванюшкина-Черемных Е.В. </t>
  </si>
  <si>
    <t xml:space="preserve">Самостоятельная работа </t>
  </si>
  <si>
    <t xml:space="preserve">Семинарские занятия </t>
  </si>
  <si>
    <t xml:space="preserve">Учебная/Производственная практика </t>
  </si>
  <si>
    <t xml:space="preserve">Багаева Н.П. </t>
  </si>
  <si>
    <t>Кв/э</t>
  </si>
  <si>
    <t xml:space="preserve">Еремеева А.А. </t>
  </si>
  <si>
    <t xml:space="preserve">Учебная /производственная практика </t>
  </si>
  <si>
    <t xml:space="preserve">Учебная производственная практика </t>
  </si>
  <si>
    <t xml:space="preserve">Гамкова Н.В. </t>
  </si>
  <si>
    <t xml:space="preserve">Безматерных В.М. </t>
  </si>
  <si>
    <t>Мясникова Е.И.</t>
  </si>
  <si>
    <t xml:space="preserve">Ермолаева А.А. </t>
  </si>
  <si>
    <t xml:space="preserve">Шевелева С.П. </t>
  </si>
  <si>
    <t>Безматерных В.М.</t>
  </si>
  <si>
    <t>Иностранный язык (без даления)</t>
  </si>
  <si>
    <t xml:space="preserve">Неводничкова Е.Ю. </t>
  </si>
  <si>
    <t xml:space="preserve">Безматернгых В.М. </t>
  </si>
  <si>
    <t xml:space="preserve">Зав.отд. Общественного питания __________________ А.А. Борисова </t>
  </si>
  <si>
    <t xml:space="preserve">Мандрака А.В. </t>
  </si>
  <si>
    <t>Симакина В.В.</t>
  </si>
  <si>
    <t>Адрес электронной почты</t>
  </si>
  <si>
    <t>https://vk.com/kepeazhe</t>
  </si>
  <si>
    <t xml:space="preserve">vavilova.alena@bk.ru </t>
  </si>
  <si>
    <t xml:space="preserve">globaleagle@yandex.ru </t>
  </si>
  <si>
    <t>mandryka-av@mail.ru</t>
  </si>
  <si>
    <t xml:space="preserve">v89086343376@yandex.ru </t>
  </si>
  <si>
    <t>bvm-3175@yandex.ru</t>
  </si>
  <si>
    <t>evgenianevodnickova@gmail.com</t>
  </si>
  <si>
    <t>Синицына В.А.</t>
  </si>
  <si>
    <t>sinitsina-lera@mail.ru</t>
  </si>
  <si>
    <t>Cheremenina.Larisa@ya.ru</t>
  </si>
  <si>
    <t>missis.ca4inskaya@yandex.ru</t>
  </si>
  <si>
    <t xml:space="preserve">nyusia2008@rambler.ru </t>
  </si>
  <si>
    <t>Куратор:  Неводничкова Е.Ю.</t>
  </si>
  <si>
    <t xml:space="preserve">Куратор: Башинская В.В.                 v89086343376@yandex.ru </t>
  </si>
  <si>
    <t xml:space="preserve">arigas17@gmail.com </t>
  </si>
  <si>
    <t>Адрес эелектронной почты</t>
  </si>
  <si>
    <t>smelev1953@gmail.com</t>
  </si>
  <si>
    <t>karina_kuchkarova@bk.ru</t>
  </si>
  <si>
    <t xml:space="preserve">Куратор: Борисова А.А.  </t>
  </si>
  <si>
    <t>ntmec000123@ya.ru</t>
  </si>
  <si>
    <t>gkstudio@list.ru</t>
  </si>
  <si>
    <t>Avk2096@mail.ru</t>
  </si>
  <si>
    <t xml:space="preserve">it_distant@mail.ru </t>
  </si>
  <si>
    <t xml:space="preserve">talan999@mail.ru </t>
  </si>
  <si>
    <t>kolovrat1969@mail.ru</t>
  </si>
  <si>
    <t xml:space="preserve">shewelewa73@gmail.com </t>
  </si>
  <si>
    <t>butakova.liana@list.ru</t>
  </si>
  <si>
    <t>leontyevms2018@yandex.ru</t>
  </si>
  <si>
    <t xml:space="preserve">Куратор:  Неводничкова Е.Ю.    </t>
  </si>
  <si>
    <t xml:space="preserve">im2611@yandex.ru </t>
  </si>
  <si>
    <t>gamkova72@mail.ru</t>
  </si>
  <si>
    <t>ikohn.sdo@gmail.com</t>
  </si>
  <si>
    <t>frau.taskaewa@yandex.ru </t>
  </si>
  <si>
    <t> anatoliy.gordyunin@mail.ru</t>
  </si>
  <si>
    <t>Афонина А.А.</t>
  </si>
  <si>
    <t xml:space="preserve">Fire.and.Khundas@yandex.ru </t>
  </si>
  <si>
    <t>aira2705@mail.ru</t>
  </si>
  <si>
    <t>Куратор: Татаурова Н.И.</t>
  </si>
  <si>
    <t>Куратор:  Леськив Е.В.</t>
  </si>
  <si>
    <t> Nadezndanesterova1970@yandex.ru</t>
  </si>
  <si>
    <t>Nadezndanesterova1970@yandex.ru</t>
  </si>
  <si>
    <t xml:space="preserve">zakusilova_ma@mail.ru </t>
  </si>
  <si>
    <t xml:space="preserve">mankunyanets@yandex.ru </t>
  </si>
  <si>
    <t>Stylephotoekb@gmail.com</t>
  </si>
  <si>
    <t xml:space="preserve">kino.doc@mail.ru </t>
  </si>
  <si>
    <t>budvbud227@gmail.com</t>
  </si>
  <si>
    <t>Куратор: Качинская М.Н.</t>
  </si>
  <si>
    <t xml:space="preserve">Куратор: ЛЕСЬКИВ Е.В.   </t>
  </si>
  <si>
    <t xml:space="preserve">Куратор: Закусилова М.А.    </t>
  </si>
  <si>
    <t xml:space="preserve">ЛЕСЬКИВ Е.В.   </t>
  </si>
  <si>
    <t xml:space="preserve">besstiya_08@mail.ru </t>
  </si>
  <si>
    <t>Куратор:  Евдокимова Д.А.</t>
  </si>
  <si>
    <t>dashka89122883452@yandex.ru</t>
  </si>
  <si>
    <t>Куратор:  Мясникова Е.И.</t>
  </si>
  <si>
    <t>Куратор: Белоносова Н.В.</t>
  </si>
  <si>
    <t xml:space="preserve">Колегов А.В. </t>
  </si>
  <si>
    <t>galvas@poct.ru</t>
  </si>
  <si>
    <t>Куратор: Кучкарова К.Т.</t>
  </si>
  <si>
    <t xml:space="preserve">Куратор: Мандрыка А.В.      </t>
  </si>
  <si>
    <t xml:space="preserve">Куратор: Евдокимова Д.А.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</si>
</sst>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81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6"/>
      <color indexed="8"/>
      <name val="Arial"/>
      <family val="2"/>
    </font>
    <font>
      <b/>
      <i/>
      <sz val="1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i/>
      <sz val="20"/>
      <name val="Arial"/>
      <family val="2"/>
    </font>
    <font>
      <b/>
      <u val="single"/>
      <sz val="20"/>
      <name val="Arial"/>
      <family val="2"/>
    </font>
    <font>
      <sz val="18"/>
      <color indexed="8"/>
      <name val="Arial"/>
      <family val="2"/>
    </font>
    <font>
      <b/>
      <i/>
      <sz val="18"/>
      <color indexed="8"/>
      <name val="Arial"/>
      <family val="2"/>
    </font>
    <font>
      <sz val="20"/>
      <color indexed="8"/>
      <name val="Arial"/>
      <family val="2"/>
    </font>
    <font>
      <sz val="18"/>
      <color indexed="8"/>
      <name val="Tahoma"/>
      <family val="2"/>
    </font>
    <font>
      <b/>
      <i/>
      <sz val="20"/>
      <color indexed="8"/>
      <name val="Arial"/>
      <family val="2"/>
    </font>
    <font>
      <sz val="18"/>
      <color indexed="10"/>
      <name val="Arial"/>
      <family val="2"/>
    </font>
    <font>
      <b/>
      <sz val="26"/>
      <name val="Arial"/>
      <family val="2"/>
    </font>
    <font>
      <sz val="14"/>
      <name val="Georgia"/>
      <family val="1"/>
    </font>
    <font>
      <b/>
      <sz val="14"/>
      <name val="Georgia"/>
      <family val="1"/>
    </font>
    <font>
      <b/>
      <i/>
      <sz val="16"/>
      <color indexed="8"/>
      <name val="Arial"/>
      <family val="2"/>
    </font>
    <font>
      <sz val="14"/>
      <name val="Arial"/>
      <family val="2"/>
    </font>
    <font>
      <sz val="16"/>
      <color indexed="8"/>
      <name val="Tahoma"/>
      <family val="2"/>
    </font>
    <font>
      <sz val="11"/>
      <name val="Calibri"/>
      <family val="2"/>
    </font>
    <font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Arial"/>
      <family val="2"/>
    </font>
    <font>
      <u val="single"/>
      <sz val="16"/>
      <color indexed="12"/>
      <name val="Arial"/>
      <family val="2"/>
    </font>
    <font>
      <sz val="16"/>
      <color indexed="3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Arial"/>
      <family val="2"/>
    </font>
    <font>
      <u val="single"/>
      <sz val="16"/>
      <color theme="10"/>
      <name val="Arial"/>
      <family val="2"/>
    </font>
    <font>
      <u val="single"/>
      <sz val="16"/>
      <color rgb="FF0000FF"/>
      <name val="Arial"/>
      <family val="2"/>
    </font>
    <font>
      <sz val="16"/>
      <color rgb="FF005BD1"/>
      <name val="Arial"/>
      <family val="2"/>
    </font>
    <font>
      <b/>
      <sz val="20"/>
      <color rgb="FFFF000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63"/>
      </right>
      <top style="medium"/>
      <bottom style="medium"/>
    </border>
    <border>
      <left style="medium">
        <color indexed="63"/>
      </left>
      <right style="thin">
        <color indexed="63"/>
      </right>
      <top style="medium"/>
      <bottom style="medium"/>
    </border>
    <border>
      <left style="medium"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>
        <color indexed="63"/>
      </top>
      <bottom style="medium"/>
    </border>
    <border>
      <left style="thin"/>
      <right>
        <color indexed="63"/>
      </right>
      <top style="medium"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/>
      <right style="medium"/>
      <top style="thin">
        <color rgb="FF000000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/>
      <right style="medium">
        <color indexed="63"/>
      </right>
      <top style="medium"/>
      <bottom>
        <color indexed="63"/>
      </bottom>
    </border>
    <border>
      <left>
        <color indexed="63"/>
      </left>
      <right style="medium"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/>
      <right style="medium">
        <color indexed="63"/>
      </right>
      <top style="medium"/>
      <bottom style="medium">
        <color indexed="63"/>
      </bottom>
    </border>
    <border>
      <left style="medium">
        <color indexed="63"/>
      </left>
      <right style="medium">
        <color indexed="63"/>
      </right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/>
      <bottom style="medium">
        <color indexed="63"/>
      </bottom>
    </border>
    <border>
      <left style="medium"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 style="medium"/>
      <right style="medium"/>
      <top style="medium"/>
      <bottom style="medium">
        <color indexed="63"/>
      </bottom>
    </border>
    <border>
      <left style="medium"/>
      <right style="medium"/>
      <top style="medium">
        <color indexed="63"/>
      </top>
      <bottom>
        <color indexed="63"/>
      </bottom>
    </border>
    <border>
      <left style="medium"/>
      <right style="medium"/>
      <top style="medium">
        <color indexed="63"/>
      </top>
      <bottom style="medium"/>
    </border>
    <border>
      <left>
        <color indexed="63"/>
      </left>
      <right style="medium"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 style="medium"/>
      <bottom style="medium"/>
    </border>
    <border>
      <left style="medium">
        <color indexed="63"/>
      </left>
      <right style="medium"/>
      <top style="medium"/>
      <bottom style="medium"/>
    </border>
    <border>
      <left style="medium"/>
      <right style="medium">
        <color indexed="63"/>
      </right>
      <top style="medium"/>
      <bottom style="medium"/>
    </border>
    <border>
      <left style="medium">
        <color indexed="63"/>
      </left>
      <right>
        <color indexed="63"/>
      </right>
      <top>
        <color indexed="63"/>
      </top>
      <bottom style="medium"/>
    </border>
    <border>
      <left style="medium"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>
        <color indexed="63"/>
      </top>
      <bottom>
        <color indexed="63"/>
      </bottom>
    </border>
    <border>
      <left style="medium"/>
      <right>
        <color indexed="63"/>
      </right>
      <top style="medium"/>
      <bottom style="medium">
        <color indexed="63"/>
      </bottom>
    </border>
    <border>
      <left style="medium"/>
      <right>
        <color indexed="63"/>
      </right>
      <top style="medium">
        <color indexed="63"/>
      </top>
      <bottom>
        <color indexed="63"/>
      </bottom>
    </border>
    <border>
      <left style="medium"/>
      <right style="medium"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medium"/>
    </border>
    <border>
      <left style="medium"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4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74" fillId="32" borderId="0" applyNumberFormat="0" applyBorder="0" applyAlignment="0" applyProtection="0"/>
  </cellStyleXfs>
  <cellXfs count="13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vertical="center" textRotation="90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textRotation="90" wrapText="1"/>
    </xf>
    <xf numFmtId="1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/>
    </xf>
    <xf numFmtId="0" fontId="7" fillId="0" borderId="14" xfId="0" applyFont="1" applyBorder="1" applyAlignment="1">
      <alignment/>
    </xf>
    <xf numFmtId="1" fontId="7" fillId="0" borderId="2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7" fillId="0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center" wrapText="1"/>
    </xf>
    <xf numFmtId="1" fontId="7" fillId="0" borderId="33" xfId="0" applyNumberFormat="1" applyFont="1" applyFill="1" applyBorder="1" applyAlignment="1">
      <alignment horizontal="center" vertical="center" wrapText="1"/>
    </xf>
    <xf numFmtId="1" fontId="7" fillId="0" borderId="34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vertical="center" textRotation="90" wrapText="1"/>
    </xf>
    <xf numFmtId="0" fontId="6" fillId="33" borderId="38" xfId="0" applyFont="1" applyFill="1" applyBorder="1" applyAlignment="1">
      <alignment horizontal="center" vertical="center" textRotation="90" wrapText="1"/>
    </xf>
    <xf numFmtId="1" fontId="7" fillId="0" borderId="42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textRotation="90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13" fillId="34" borderId="15" xfId="53" applyNumberFormat="1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3" fillId="34" borderId="33" xfId="53" applyNumberFormat="1" applyFont="1" applyFill="1" applyBorder="1" applyAlignment="1" applyProtection="1">
      <alignment horizontal="left" vertical="center" wrapText="1"/>
      <protection locked="0"/>
    </xf>
    <xf numFmtId="0" fontId="7" fillId="0" borderId="48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1" fontId="7" fillId="0" borderId="50" xfId="0" applyNumberFormat="1" applyFont="1" applyFill="1" applyBorder="1" applyAlignment="1">
      <alignment horizontal="center" vertical="center" wrapText="1"/>
    </xf>
    <xf numFmtId="1" fontId="7" fillId="0" borderId="51" xfId="0" applyNumberFormat="1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1" fontId="7" fillId="0" borderId="5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7" fillId="33" borderId="38" xfId="0" applyFont="1" applyFill="1" applyBorder="1" applyAlignment="1">
      <alignment horizontal="center" vertical="center" wrapText="1"/>
    </xf>
    <xf numFmtId="0" fontId="7" fillId="35" borderId="53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1" fontId="7" fillId="0" borderId="57" xfId="0" applyNumberFormat="1" applyFont="1" applyFill="1" applyBorder="1" applyAlignment="1">
      <alignment horizontal="center" vertical="center" wrapText="1"/>
    </xf>
    <xf numFmtId="1" fontId="7" fillId="0" borderId="26" xfId="0" applyNumberFormat="1" applyFont="1" applyFill="1" applyBorder="1" applyAlignment="1">
      <alignment horizontal="left" vertical="center" wrapText="1"/>
    </xf>
    <xf numFmtId="1" fontId="7" fillId="0" borderId="22" xfId="0" applyNumberFormat="1" applyFont="1" applyFill="1" applyBorder="1" applyAlignment="1">
      <alignment horizontal="left" vertical="center" wrapText="1"/>
    </xf>
    <xf numFmtId="1" fontId="7" fillId="0" borderId="58" xfId="0" applyNumberFormat="1" applyFont="1" applyFill="1" applyBorder="1" applyAlignment="1">
      <alignment horizontal="left" vertical="center" wrapText="1"/>
    </xf>
    <xf numFmtId="1" fontId="7" fillId="0" borderId="11" xfId="0" applyNumberFormat="1" applyFont="1" applyFill="1" applyBorder="1" applyAlignment="1">
      <alignment horizontal="left" vertical="center" wrapText="1"/>
    </xf>
    <xf numFmtId="1" fontId="7" fillId="0" borderId="18" xfId="0" applyNumberFormat="1" applyFont="1" applyFill="1" applyBorder="1" applyAlignment="1">
      <alignment horizontal="left" vertical="center" wrapText="1"/>
    </xf>
    <xf numFmtId="1" fontId="7" fillId="0" borderId="20" xfId="0" applyNumberFormat="1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1" fontId="7" fillId="0" borderId="33" xfId="0" applyNumberFormat="1" applyFont="1" applyFill="1" applyBorder="1" applyAlignment="1">
      <alignment horizontal="left" vertical="center" wrapText="1"/>
    </xf>
    <xf numFmtId="0" fontId="7" fillId="0" borderId="61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62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center" vertical="center" textRotation="90" wrapText="1"/>
    </xf>
    <xf numFmtId="1" fontId="7" fillId="0" borderId="64" xfId="0" applyNumberFormat="1" applyFont="1" applyFill="1" applyBorder="1" applyAlignment="1">
      <alignment horizontal="center" vertical="center" wrapText="1"/>
    </xf>
    <xf numFmtId="0" fontId="6" fillId="33" borderId="62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1" fontId="7" fillId="35" borderId="2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 wrapText="1"/>
    </xf>
    <xf numFmtId="0" fontId="6" fillId="33" borderId="6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61" xfId="0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vertical="center" textRotation="90" wrapText="1"/>
    </xf>
    <xf numFmtId="0" fontId="7" fillId="0" borderId="37" xfId="0" applyFont="1" applyFill="1" applyBorder="1" applyAlignment="1">
      <alignment vertical="center" wrapText="1"/>
    </xf>
    <xf numFmtId="0" fontId="7" fillId="0" borderId="55" xfId="0" applyFont="1" applyFill="1" applyBorder="1" applyAlignment="1">
      <alignment horizontal="center"/>
    </xf>
    <xf numFmtId="0" fontId="7" fillId="0" borderId="40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4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center"/>
    </xf>
    <xf numFmtId="0" fontId="7" fillId="0" borderId="36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7" xfId="0" applyFont="1" applyBorder="1" applyAlignment="1">
      <alignment/>
    </xf>
    <xf numFmtId="1" fontId="7" fillId="0" borderId="40" xfId="0" applyNumberFormat="1" applyFont="1" applyFill="1" applyBorder="1" applyAlignment="1">
      <alignment horizontal="center" vertical="center" wrapText="1"/>
    </xf>
    <xf numFmtId="1" fontId="7" fillId="0" borderId="67" xfId="0" applyNumberFormat="1" applyFont="1" applyFill="1" applyBorder="1" applyAlignment="1">
      <alignment horizontal="left" vertical="center" wrapText="1"/>
    </xf>
    <xf numFmtId="1" fontId="7" fillId="0" borderId="28" xfId="0" applyNumberFormat="1" applyFont="1" applyFill="1" applyBorder="1" applyAlignment="1">
      <alignment horizontal="left" vertical="center" wrapText="1"/>
    </xf>
    <xf numFmtId="1" fontId="7" fillId="0" borderId="62" xfId="0" applyNumberFormat="1" applyFont="1" applyFill="1" applyBorder="1" applyAlignment="1">
      <alignment horizontal="left" vertical="center" wrapText="1"/>
    </xf>
    <xf numFmtId="0" fontId="13" fillId="34" borderId="46" xfId="53" applyNumberFormat="1" applyFont="1" applyFill="1" applyBorder="1" applyAlignment="1" applyProtection="1">
      <alignment horizontal="left" vertical="center" wrapText="1"/>
      <protection locked="0"/>
    </xf>
    <xf numFmtId="0" fontId="13" fillId="34" borderId="43" xfId="53" applyNumberFormat="1" applyFont="1" applyFill="1" applyBorder="1" applyAlignment="1" applyProtection="1">
      <alignment horizontal="left" vertical="center" wrapText="1"/>
      <protection locked="0"/>
    </xf>
    <xf numFmtId="0" fontId="13" fillId="34" borderId="55" xfId="53" applyNumberFormat="1" applyFont="1" applyFill="1" applyBorder="1" applyAlignment="1" applyProtection="1">
      <alignment horizontal="left" vertical="center" wrapText="1"/>
      <protection locked="0"/>
    </xf>
    <xf numFmtId="0" fontId="7" fillId="0" borderId="67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1" fontId="7" fillId="0" borderId="48" xfId="0" applyNumberFormat="1" applyFont="1" applyFill="1" applyBorder="1" applyAlignment="1">
      <alignment horizontal="center" vertical="center" wrapText="1"/>
    </xf>
    <xf numFmtId="1" fontId="7" fillId="0" borderId="68" xfId="0" applyNumberFormat="1" applyFont="1" applyFill="1" applyBorder="1" applyAlignment="1">
      <alignment horizontal="center" vertical="center" wrapText="1"/>
    </xf>
    <xf numFmtId="1" fontId="7" fillId="0" borderId="69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1" fontId="7" fillId="0" borderId="38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7" fillId="0" borderId="70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19" fillId="34" borderId="12" xfId="53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7" fillId="33" borderId="72" xfId="0" applyFont="1" applyFill="1" applyBorder="1" applyAlignment="1">
      <alignment horizontal="center" vertical="center" wrapText="1"/>
    </xf>
    <xf numFmtId="0" fontId="7" fillId="33" borderId="73" xfId="0" applyFont="1" applyFill="1" applyBorder="1" applyAlignment="1">
      <alignment horizontal="center" vertical="center" wrapText="1"/>
    </xf>
    <xf numFmtId="0" fontId="7" fillId="33" borderId="74" xfId="0" applyFont="1" applyFill="1" applyBorder="1" applyAlignment="1">
      <alignment horizontal="center" vertical="center" wrapText="1"/>
    </xf>
    <xf numFmtId="1" fontId="7" fillId="35" borderId="60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1" fontId="7" fillId="33" borderId="60" xfId="0" applyNumberFormat="1" applyFont="1" applyFill="1" applyBorder="1" applyAlignment="1">
      <alignment horizontal="center" vertical="center" wrapText="1"/>
    </xf>
    <xf numFmtId="0" fontId="7" fillId="35" borderId="35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9" fillId="34" borderId="12" xfId="53" applyNumberFormat="1" applyFont="1" applyFill="1" applyBorder="1" applyAlignment="1" applyProtection="1">
      <alignment horizontal="left" vertical="center"/>
      <protection locked="0"/>
    </xf>
    <xf numFmtId="0" fontId="19" fillId="34" borderId="15" xfId="53" applyNumberFormat="1" applyFont="1" applyFill="1" applyBorder="1" applyAlignment="1" applyProtection="1">
      <alignment horizontal="left" vertical="center"/>
      <protection locked="0"/>
    </xf>
    <xf numFmtId="0" fontId="19" fillId="34" borderId="67" xfId="53" applyNumberFormat="1" applyFont="1" applyFill="1" applyBorder="1" applyAlignment="1" applyProtection="1">
      <alignment horizontal="left" vertical="center" wrapText="1"/>
      <protection locked="0"/>
    </xf>
    <xf numFmtId="0" fontId="19" fillId="34" borderId="28" xfId="53" applyNumberFormat="1" applyFont="1" applyFill="1" applyBorder="1" applyAlignment="1" applyProtection="1">
      <alignment horizontal="left" vertical="center" wrapText="1"/>
      <protection locked="0"/>
    </xf>
    <xf numFmtId="0" fontId="19" fillId="34" borderId="62" xfId="53" applyNumberFormat="1" applyFont="1" applyFill="1" applyBorder="1" applyAlignment="1" applyProtection="1">
      <alignment horizontal="left" vertical="center" wrapText="1"/>
      <protection locked="0"/>
    </xf>
    <xf numFmtId="0" fontId="19" fillId="34" borderId="39" xfId="53" applyNumberFormat="1" applyFont="1" applyFill="1" applyBorder="1" applyAlignment="1" applyProtection="1">
      <alignment horizontal="left" vertical="center"/>
      <protection locked="0"/>
    </xf>
    <xf numFmtId="0" fontId="19" fillId="34" borderId="38" xfId="53" applyNumberFormat="1" applyFont="1" applyFill="1" applyBorder="1" applyAlignment="1" applyProtection="1">
      <alignment horizontal="left" vertical="center" wrapText="1"/>
      <protection locked="0"/>
    </xf>
    <xf numFmtId="0" fontId="19" fillId="34" borderId="33" xfId="53" applyNumberFormat="1" applyFont="1" applyFill="1" applyBorder="1" applyAlignment="1" applyProtection="1">
      <alignment horizontal="left" vertical="center"/>
      <protection locked="0"/>
    </xf>
    <xf numFmtId="0" fontId="6" fillId="36" borderId="21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67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1" fontId="12" fillId="0" borderId="33" xfId="0" applyNumberFormat="1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 wrapText="1"/>
    </xf>
    <xf numFmtId="1" fontId="12" fillId="0" borderId="42" xfId="0" applyNumberFormat="1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" fontId="12" fillId="0" borderId="17" xfId="0" applyNumberFormat="1" applyFont="1" applyFill="1" applyBorder="1" applyAlignment="1">
      <alignment horizontal="center" vertical="center" wrapText="1"/>
    </xf>
    <xf numFmtId="1" fontId="12" fillId="0" borderId="39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36" borderId="35" xfId="0" applyFon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11" fillId="33" borderId="75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1" fontId="12" fillId="0" borderId="25" xfId="0" applyNumberFormat="1" applyFont="1" applyFill="1" applyBorder="1" applyAlignment="1">
      <alignment horizontal="center" vertical="center" wrapText="1"/>
    </xf>
    <xf numFmtId="0" fontId="12" fillId="33" borderId="76" xfId="0" applyFont="1" applyFill="1" applyBorder="1" applyAlignment="1">
      <alignment horizontal="center" vertical="center" wrapText="1"/>
    </xf>
    <xf numFmtId="0" fontId="12" fillId="33" borderId="73" xfId="0" applyFont="1" applyFill="1" applyBorder="1" applyAlignment="1">
      <alignment horizontal="center" vertical="center" wrapText="1"/>
    </xf>
    <xf numFmtId="1" fontId="12" fillId="35" borderId="38" xfId="0" applyNumberFormat="1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1" fontId="12" fillId="33" borderId="38" xfId="0" applyNumberFormat="1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36" borderId="53" xfId="0" applyFont="1" applyFill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1" fontId="7" fillId="0" borderId="77" xfId="0" applyNumberFormat="1" applyFont="1" applyFill="1" applyBorder="1" applyAlignment="1">
      <alignment horizontal="center" vertical="center" wrapText="1"/>
    </xf>
    <xf numFmtId="0" fontId="7" fillId="0" borderId="67" xfId="0" applyFont="1" applyBorder="1" applyAlignment="1">
      <alignment/>
    </xf>
    <xf numFmtId="0" fontId="7" fillId="0" borderId="60" xfId="0" applyFont="1" applyFill="1" applyBorder="1" applyAlignment="1">
      <alignment horizontal="center"/>
    </xf>
    <xf numFmtId="1" fontId="7" fillId="0" borderId="77" xfId="0" applyNumberFormat="1" applyFont="1" applyFill="1" applyBorder="1" applyAlignment="1">
      <alignment horizontal="left" vertical="center" wrapText="1"/>
    </xf>
    <xf numFmtId="1" fontId="7" fillId="0" borderId="12" xfId="0" applyNumberFormat="1" applyFont="1" applyFill="1" applyBorder="1" applyAlignment="1">
      <alignment horizontal="left" vertical="center" wrapText="1"/>
    </xf>
    <xf numFmtId="0" fontId="7" fillId="0" borderId="64" xfId="0" applyFont="1" applyFill="1" applyBorder="1" applyAlignment="1">
      <alignment horizontal="left" vertical="center" wrapText="1"/>
    </xf>
    <xf numFmtId="0" fontId="6" fillId="33" borderId="75" xfId="0" applyFont="1" applyFill="1" applyBorder="1" applyAlignment="1">
      <alignment horizontal="center" vertical="center" wrapText="1"/>
    </xf>
    <xf numFmtId="0" fontId="7" fillId="33" borderId="78" xfId="0" applyFont="1" applyFill="1" applyBorder="1" applyAlignment="1">
      <alignment horizontal="center" vertical="center" wrapText="1"/>
    </xf>
    <xf numFmtId="0" fontId="7" fillId="33" borderId="79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80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vertical="center" wrapText="1"/>
    </xf>
    <xf numFmtId="0" fontId="13" fillId="34" borderId="39" xfId="53" applyNumberFormat="1" applyFont="1" applyFill="1" applyBorder="1" applyAlignment="1" applyProtection="1">
      <alignment horizontal="left" vertical="center" wrapText="1"/>
      <protection locked="0"/>
    </xf>
    <xf numFmtId="0" fontId="13" fillId="34" borderId="77" xfId="53" applyNumberFormat="1" applyFont="1" applyFill="1" applyBorder="1" applyAlignment="1" applyProtection="1">
      <alignment horizontal="left" vertical="center" wrapText="1"/>
      <protection locked="0"/>
    </xf>
    <xf numFmtId="0" fontId="13" fillId="34" borderId="12" xfId="53" applyNumberFormat="1" applyFont="1" applyFill="1" applyBorder="1" applyAlignment="1" applyProtection="1">
      <alignment horizontal="left" vertical="center" wrapText="1"/>
      <protection locked="0"/>
    </xf>
    <xf numFmtId="1" fontId="7" fillId="0" borderId="81" xfId="0" applyNumberFormat="1" applyFont="1" applyFill="1" applyBorder="1" applyAlignment="1">
      <alignment horizontal="left" vertical="center" wrapText="1"/>
    </xf>
    <xf numFmtId="1" fontId="7" fillId="0" borderId="82" xfId="0" applyNumberFormat="1" applyFont="1" applyFill="1" applyBorder="1" applyAlignment="1">
      <alignment horizontal="left" vertical="center" wrapText="1"/>
    </xf>
    <xf numFmtId="0" fontId="7" fillId="33" borderId="76" xfId="0" applyFont="1" applyFill="1" applyBorder="1" applyAlignment="1">
      <alignment horizontal="center" vertical="center" wrapText="1"/>
    </xf>
    <xf numFmtId="1" fontId="7" fillId="0" borderId="60" xfId="0" applyNumberFormat="1" applyFont="1" applyFill="1" applyBorder="1" applyAlignment="1">
      <alignment horizontal="center" vertical="center" wrapText="1"/>
    </xf>
    <xf numFmtId="0" fontId="6" fillId="33" borderId="80" xfId="0" applyFont="1" applyFill="1" applyBorder="1" applyAlignment="1">
      <alignment horizontal="center" vertical="center" wrapText="1"/>
    </xf>
    <xf numFmtId="1" fontId="7" fillId="0" borderId="38" xfId="0" applyNumberFormat="1" applyFont="1" applyFill="1" applyBorder="1" applyAlignment="1">
      <alignment horizontal="center" vertical="center" wrapText="1"/>
    </xf>
    <xf numFmtId="0" fontId="13" fillId="34" borderId="36" xfId="53" applyNumberFormat="1" applyFont="1" applyFill="1" applyBorder="1" applyAlignment="1" applyProtection="1">
      <alignment horizontal="left" vertical="center" wrapText="1"/>
      <protection locked="0"/>
    </xf>
    <xf numFmtId="0" fontId="13" fillId="34" borderId="62" xfId="53" applyNumberFormat="1" applyFont="1" applyFill="1" applyBorder="1" applyAlignment="1" applyProtection="1">
      <alignment horizontal="left" vertical="center" wrapText="1"/>
      <protection locked="0"/>
    </xf>
    <xf numFmtId="1" fontId="7" fillId="0" borderId="83" xfId="0" applyNumberFormat="1" applyFont="1" applyFill="1" applyBorder="1" applyAlignment="1">
      <alignment horizontal="center" vertical="center" wrapText="1"/>
    </xf>
    <xf numFmtId="0" fontId="13" fillId="34" borderId="67" xfId="53" applyNumberFormat="1" applyFont="1" applyFill="1" applyBorder="1" applyAlignment="1" applyProtection="1">
      <alignment horizontal="left" vertical="center" wrapText="1"/>
      <protection locked="0"/>
    </xf>
    <xf numFmtId="0" fontId="13" fillId="34" borderId="28" xfId="53" applyNumberFormat="1" applyFont="1" applyFill="1" applyBorder="1" applyAlignment="1" applyProtection="1">
      <alignment horizontal="left" vertical="center" wrapText="1"/>
      <protection locked="0"/>
    </xf>
    <xf numFmtId="0" fontId="6" fillId="33" borderId="61" xfId="0" applyFont="1" applyFill="1" applyBorder="1" applyAlignment="1">
      <alignment horizontal="center" vertical="center" textRotation="90" wrapText="1"/>
    </xf>
    <xf numFmtId="0" fontId="7" fillId="0" borderId="6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6" fillId="33" borderId="60" xfId="0" applyFont="1" applyFill="1" applyBorder="1" applyAlignment="1">
      <alignment horizontal="center" vertical="center" wrapText="1"/>
    </xf>
    <xf numFmtId="1" fontId="7" fillId="0" borderId="53" xfId="0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5" fillId="33" borderId="53" xfId="0" applyFont="1" applyFill="1" applyBorder="1" applyAlignment="1">
      <alignment horizontal="center" vertical="center" wrapText="1"/>
    </xf>
    <xf numFmtId="0" fontId="9" fillId="33" borderId="76" xfId="0" applyFont="1" applyFill="1" applyBorder="1" applyAlignment="1">
      <alignment horizontal="center" vertical="center" wrapText="1"/>
    </xf>
    <xf numFmtId="1" fontId="9" fillId="35" borderId="60" xfId="0" applyNumberFormat="1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5" borderId="35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vertical="center"/>
    </xf>
    <xf numFmtId="0" fontId="7" fillId="0" borderId="81" xfId="0" applyFont="1" applyFill="1" applyBorder="1" applyAlignment="1">
      <alignment horizontal="center" vertical="center" wrapText="1"/>
    </xf>
    <xf numFmtId="1" fontId="7" fillId="0" borderId="84" xfId="0" applyNumberFormat="1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19" fillId="34" borderId="12" xfId="53" applyNumberFormat="1" applyFont="1" applyFill="1" applyBorder="1" applyAlignment="1">
      <alignment horizontal="left" vertical="center"/>
      <protection/>
    </xf>
    <xf numFmtId="0" fontId="19" fillId="34" borderId="15" xfId="53" applyNumberFormat="1" applyFont="1" applyFill="1" applyBorder="1" applyAlignment="1">
      <alignment horizontal="left" vertical="center"/>
      <protection/>
    </xf>
    <xf numFmtId="0" fontId="19" fillId="34" borderId="39" xfId="53" applyNumberFormat="1" applyFont="1" applyFill="1" applyBorder="1" applyAlignment="1" applyProtection="1">
      <alignment horizontal="center" vertical="center"/>
      <protection locked="0"/>
    </xf>
    <xf numFmtId="0" fontId="22" fillId="37" borderId="60" xfId="53" applyNumberFormat="1" applyFont="1" applyFill="1" applyBorder="1" applyAlignment="1" applyProtection="1">
      <alignment horizontal="center" vertical="center"/>
      <protection locked="0"/>
    </xf>
    <xf numFmtId="0" fontId="22" fillId="37" borderId="38" xfId="53" applyNumberFormat="1" applyFont="1" applyFill="1" applyBorder="1" applyAlignment="1" applyProtection="1">
      <alignment horizontal="left" vertical="center" wrapText="1"/>
      <protection locked="0"/>
    </xf>
    <xf numFmtId="0" fontId="7" fillId="0" borderId="61" xfId="0" applyFont="1" applyFill="1" applyBorder="1" applyAlignment="1">
      <alignment vertical="center" wrapText="1"/>
    </xf>
    <xf numFmtId="0" fontId="19" fillId="34" borderId="15" xfId="53" applyNumberFormat="1" applyFont="1" applyFill="1" applyBorder="1" applyAlignment="1" applyProtection="1">
      <alignment horizontal="left" vertical="center" wrapText="1"/>
      <protection locked="0"/>
    </xf>
    <xf numFmtId="0" fontId="7" fillId="0" borderId="53" xfId="0" applyFont="1" applyFill="1" applyBorder="1" applyAlignment="1">
      <alignment horizontal="center" vertical="center" wrapText="1"/>
    </xf>
    <xf numFmtId="0" fontId="19" fillId="34" borderId="33" xfId="53" applyNumberFormat="1" applyFont="1" applyFill="1" applyBorder="1" applyAlignment="1" applyProtection="1">
      <alignment horizontal="left" vertical="center" wrapText="1"/>
      <protection locked="0"/>
    </xf>
    <xf numFmtId="0" fontId="4" fillId="37" borderId="16" xfId="53" applyNumberFormat="1" applyFont="1" applyFill="1" applyBorder="1" applyAlignment="1" applyProtection="1">
      <alignment horizontal="center" vertical="center"/>
      <protection locked="0"/>
    </xf>
    <xf numFmtId="0" fontId="4" fillId="37" borderId="34" xfId="53" applyNumberFormat="1" applyFont="1" applyFill="1" applyBorder="1" applyAlignment="1" applyProtection="1">
      <alignment horizontal="center" vertical="center" wrapText="1"/>
      <protection locked="0"/>
    </xf>
    <xf numFmtId="0" fontId="19" fillId="34" borderId="23" xfId="53" applyNumberFormat="1" applyFont="1" applyFill="1" applyBorder="1" applyAlignment="1" applyProtection="1">
      <alignment horizontal="left" vertical="center"/>
      <protection locked="0"/>
    </xf>
    <xf numFmtId="0" fontId="19" fillId="34" borderId="10" xfId="53" applyNumberFormat="1" applyFont="1" applyFill="1" applyBorder="1" applyAlignment="1" applyProtection="1">
      <alignment horizontal="left" vertical="center"/>
      <protection locked="0"/>
    </xf>
    <xf numFmtId="0" fontId="19" fillId="34" borderId="14" xfId="53" applyNumberFormat="1" applyFont="1" applyFill="1" applyBorder="1" applyAlignment="1" applyProtection="1">
      <alignment horizontal="left" vertical="center"/>
      <protection locked="0"/>
    </xf>
    <xf numFmtId="0" fontId="9" fillId="33" borderId="72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19" fillId="34" borderId="26" xfId="53" applyNumberFormat="1" applyFont="1" applyFill="1" applyBorder="1" applyAlignment="1" applyProtection="1">
      <alignment horizontal="left" vertical="center"/>
      <protection locked="0"/>
    </xf>
    <xf numFmtId="0" fontId="6" fillId="33" borderId="53" xfId="0" applyFont="1" applyFill="1" applyBorder="1" applyAlignment="1">
      <alignment horizontal="center" vertical="center" textRotation="90" wrapText="1"/>
    </xf>
    <xf numFmtId="0" fontId="6" fillId="0" borderId="38" xfId="0" applyFont="1" applyFill="1" applyBorder="1" applyAlignment="1">
      <alignment horizontal="center" vertical="center" textRotation="90" wrapText="1"/>
    </xf>
    <xf numFmtId="0" fontId="6" fillId="33" borderId="48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center" wrapText="1"/>
    </xf>
    <xf numFmtId="1" fontId="7" fillId="0" borderId="85" xfId="0" applyNumberFormat="1" applyFont="1" applyFill="1" applyBorder="1" applyAlignment="1">
      <alignment horizontal="center" vertical="center" wrapText="1"/>
    </xf>
    <xf numFmtId="0" fontId="9" fillId="35" borderId="25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6" fillId="33" borderId="61" xfId="0" applyFont="1" applyFill="1" applyBorder="1" applyAlignment="1">
      <alignment horizontal="center" vertical="center" wrapText="1"/>
    </xf>
    <xf numFmtId="0" fontId="19" fillId="34" borderId="37" xfId="53" applyNumberFormat="1" applyFont="1" applyFill="1" applyBorder="1" applyAlignment="1" applyProtection="1">
      <alignment horizontal="left" vertical="center" wrapText="1"/>
      <protection locked="0"/>
    </xf>
    <xf numFmtId="0" fontId="6" fillId="33" borderId="83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86" xfId="0" applyFont="1" applyFill="1" applyBorder="1" applyAlignment="1">
      <alignment horizontal="center" vertical="center" wrapText="1"/>
    </xf>
    <xf numFmtId="0" fontId="6" fillId="33" borderId="68" xfId="0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9" fillId="34" borderId="12" xfId="53" applyNumberFormat="1" applyFont="1" applyFill="1" applyBorder="1" applyAlignment="1" applyProtection="1">
      <alignment horizontal="center" vertical="center"/>
      <protection locked="0"/>
    </xf>
    <xf numFmtId="0" fontId="19" fillId="34" borderId="33" xfId="53" applyNumberFormat="1" applyFont="1" applyFill="1" applyBorder="1" applyAlignment="1" applyProtection="1">
      <alignment horizontal="center" vertical="center"/>
      <protection locked="0"/>
    </xf>
    <xf numFmtId="0" fontId="19" fillId="34" borderId="61" xfId="53" applyNumberFormat="1" applyFont="1" applyFill="1" applyBorder="1" applyAlignment="1" applyProtection="1">
      <alignment horizontal="left" vertical="center" wrapText="1"/>
      <protection locked="0"/>
    </xf>
    <xf numFmtId="0" fontId="19" fillId="34" borderId="29" xfId="53" applyNumberFormat="1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88" xfId="0" applyFont="1" applyBorder="1" applyAlignment="1">
      <alignment horizontal="center" vertical="center" textRotation="90" wrapText="1"/>
    </xf>
    <xf numFmtId="0" fontId="21" fillId="34" borderId="12" xfId="53" applyNumberFormat="1" applyFont="1" applyFill="1" applyBorder="1" applyAlignment="1" applyProtection="1">
      <alignment horizontal="left" vertical="center" wrapText="1"/>
      <protection locked="0"/>
    </xf>
    <xf numFmtId="0" fontId="7" fillId="35" borderId="60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 wrapText="1"/>
    </xf>
    <xf numFmtId="0" fontId="19" fillId="34" borderId="0" xfId="53" applyNumberFormat="1" applyFont="1" applyFill="1" applyBorder="1" applyAlignment="1" applyProtection="1">
      <alignment horizontal="left" vertical="center" wrapText="1"/>
      <protection locked="0"/>
    </xf>
    <xf numFmtId="0" fontId="19" fillId="34" borderId="43" xfId="53" applyNumberFormat="1" applyFont="1" applyFill="1" applyBorder="1" applyAlignment="1" applyProtection="1">
      <alignment horizontal="left" vertical="center" wrapText="1"/>
      <protection locked="0"/>
    </xf>
    <xf numFmtId="0" fontId="19" fillId="34" borderId="15" xfId="53" applyNumberFormat="1" applyFont="1" applyFill="1" applyBorder="1" applyAlignment="1" applyProtection="1">
      <alignment horizontal="center" vertical="center"/>
      <protection locked="0"/>
    </xf>
    <xf numFmtId="0" fontId="19" fillId="34" borderId="67" xfId="53" applyNumberFormat="1" applyFont="1" applyFill="1" applyBorder="1" applyAlignment="1" applyProtection="1">
      <alignment horizontal="left" vertical="center"/>
      <protection locked="0"/>
    </xf>
    <xf numFmtId="0" fontId="19" fillId="34" borderId="28" xfId="53" applyNumberFormat="1" applyFont="1" applyFill="1" applyBorder="1" applyAlignment="1" applyProtection="1">
      <alignment horizontal="left" vertical="center"/>
      <protection locked="0"/>
    </xf>
    <xf numFmtId="0" fontId="19" fillId="34" borderId="62" xfId="53" applyNumberFormat="1" applyFont="1" applyFill="1" applyBorder="1" applyAlignment="1" applyProtection="1">
      <alignment horizontal="left" vertical="center"/>
      <protection locked="0"/>
    </xf>
    <xf numFmtId="0" fontId="7" fillId="0" borderId="85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9" fillId="34" borderId="77" xfId="53" applyNumberFormat="1" applyFont="1" applyFill="1" applyBorder="1" applyAlignment="1" applyProtection="1">
      <alignment horizontal="left" vertical="center" wrapText="1"/>
      <protection locked="0"/>
    </xf>
    <xf numFmtId="0" fontId="21" fillId="34" borderId="26" xfId="53" applyNumberFormat="1" applyFont="1" applyFill="1" applyBorder="1" applyAlignment="1" applyProtection="1">
      <alignment horizontal="left" vertical="center" wrapText="1"/>
      <protection locked="0"/>
    </xf>
    <xf numFmtId="0" fontId="7" fillId="0" borderId="57" xfId="0" applyFont="1" applyFill="1" applyBorder="1" applyAlignment="1">
      <alignment horizontal="left" vertical="center" wrapText="1"/>
    </xf>
    <xf numFmtId="0" fontId="21" fillId="34" borderId="33" xfId="53" applyNumberFormat="1" applyFont="1" applyFill="1" applyBorder="1" applyAlignment="1" applyProtection="1">
      <alignment horizontal="left" vertical="center" wrapText="1"/>
      <protection locked="0"/>
    </xf>
    <xf numFmtId="0" fontId="7" fillId="0" borderId="56" xfId="0" applyFont="1" applyBorder="1" applyAlignment="1">
      <alignment/>
    </xf>
    <xf numFmtId="0" fontId="21" fillId="34" borderId="15" xfId="53" applyNumberFormat="1" applyFont="1" applyFill="1" applyBorder="1" applyAlignment="1" applyProtection="1">
      <alignment horizontal="left" vertical="center" wrapText="1"/>
      <protection locked="0"/>
    </xf>
    <xf numFmtId="1" fontId="9" fillId="0" borderId="54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19" fillId="34" borderId="81" xfId="53" applyNumberFormat="1" applyFont="1" applyFill="1" applyBorder="1" applyAlignment="1" applyProtection="1">
      <alignment horizontal="left" vertical="center"/>
      <protection locked="0"/>
    </xf>
    <xf numFmtId="0" fontId="19" fillId="34" borderId="11" xfId="53" applyNumberFormat="1" applyFont="1" applyFill="1" applyBorder="1" applyAlignment="1" applyProtection="1">
      <alignment horizontal="left" vertical="center"/>
      <protection locked="0"/>
    </xf>
    <xf numFmtId="0" fontId="19" fillId="34" borderId="18" xfId="53" applyNumberFormat="1" applyFont="1" applyFill="1" applyBorder="1" applyAlignment="1" applyProtection="1">
      <alignment horizontal="left" vertical="center"/>
      <protection locked="0"/>
    </xf>
    <xf numFmtId="0" fontId="21" fillId="34" borderId="58" xfId="53" applyNumberFormat="1" applyFont="1" applyFill="1" applyBorder="1" applyAlignment="1" applyProtection="1">
      <alignment horizontal="left" vertical="center"/>
      <protection locked="0"/>
    </xf>
    <xf numFmtId="0" fontId="21" fillId="34" borderId="22" xfId="53" applyNumberFormat="1" applyFont="1" applyFill="1" applyBorder="1" applyAlignment="1" applyProtection="1">
      <alignment horizontal="left" vertical="center"/>
      <protection locked="0"/>
    </xf>
    <xf numFmtId="0" fontId="21" fillId="34" borderId="11" xfId="53" applyNumberFormat="1" applyFont="1" applyFill="1" applyBorder="1" applyAlignment="1" applyProtection="1">
      <alignment horizontal="left" vertical="center"/>
      <protection locked="0"/>
    </xf>
    <xf numFmtId="0" fontId="21" fillId="34" borderId="18" xfId="53" applyNumberFormat="1" applyFont="1" applyFill="1" applyBorder="1" applyAlignment="1" applyProtection="1">
      <alignment horizontal="left" vertical="center"/>
      <protection locked="0"/>
    </xf>
    <xf numFmtId="0" fontId="19" fillId="34" borderId="22" xfId="53" applyNumberFormat="1" applyFont="1" applyFill="1" applyBorder="1" applyAlignment="1" applyProtection="1">
      <alignment horizontal="left" vertical="center"/>
      <protection locked="0"/>
    </xf>
    <xf numFmtId="1" fontId="9" fillId="0" borderId="59" xfId="0" applyNumberFormat="1" applyFont="1" applyFill="1" applyBorder="1" applyAlignment="1">
      <alignment horizontal="left" vertical="center" wrapText="1"/>
    </xf>
    <xf numFmtId="0" fontId="7" fillId="35" borderId="3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" fontId="7" fillId="33" borderId="53" xfId="0" applyNumberFormat="1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5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7" fillId="35" borderId="25" xfId="0" applyFont="1" applyFill="1" applyBorder="1" applyAlignment="1">
      <alignment vertical="center"/>
    </xf>
    <xf numFmtId="0" fontId="6" fillId="33" borderId="2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19" fillId="34" borderId="46" xfId="53" applyNumberFormat="1" applyFont="1" applyFill="1" applyBorder="1" applyAlignment="1" applyProtection="1">
      <alignment horizontal="left" vertical="center"/>
      <protection locked="0"/>
    </xf>
    <xf numFmtId="0" fontId="19" fillId="34" borderId="55" xfId="53" applyNumberFormat="1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 textRotation="90" wrapText="1"/>
    </xf>
    <xf numFmtId="0" fontId="5" fillId="33" borderId="38" xfId="0" applyFont="1" applyFill="1" applyBorder="1" applyAlignment="1">
      <alignment horizontal="center" vertical="center" textRotation="90" wrapText="1"/>
    </xf>
    <xf numFmtId="0" fontId="5" fillId="0" borderId="35" xfId="0" applyFont="1" applyFill="1" applyBorder="1" applyAlignment="1">
      <alignment vertical="center" textRotation="90" wrapText="1"/>
    </xf>
    <xf numFmtId="0" fontId="5" fillId="0" borderId="13" xfId="0" applyFont="1" applyFill="1" applyBorder="1" applyAlignment="1">
      <alignment vertical="center" textRotation="90" wrapText="1"/>
    </xf>
    <xf numFmtId="0" fontId="5" fillId="0" borderId="21" xfId="0" applyFont="1" applyFill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0" xfId="0" applyFont="1" applyAlignment="1">
      <alignment/>
    </xf>
    <xf numFmtId="0" fontId="19" fillId="34" borderId="86" xfId="53" applyNumberFormat="1" applyFont="1" applyFill="1" applyBorder="1" applyAlignment="1" applyProtection="1">
      <alignment horizontal="left" vertical="center"/>
      <protection locked="0"/>
    </xf>
    <xf numFmtId="0" fontId="9" fillId="0" borderId="90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9" fillId="34" borderId="83" xfId="53" applyNumberFormat="1" applyFont="1" applyFill="1" applyBorder="1" applyAlignment="1" applyProtection="1">
      <alignment horizontal="left" vertical="center"/>
      <protection locked="0"/>
    </xf>
    <xf numFmtId="0" fontId="9" fillId="0" borderId="87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" fontId="9" fillId="0" borderId="25" xfId="0" applyNumberFormat="1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/>
    </xf>
    <xf numFmtId="1" fontId="9" fillId="0" borderId="34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1" fontId="9" fillId="0" borderId="24" xfId="0" applyNumberFormat="1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1" fontId="9" fillId="0" borderId="33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1" fontId="9" fillId="0" borderId="57" xfId="0" applyNumberFormat="1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/>
    </xf>
    <xf numFmtId="1" fontId="9" fillId="0" borderId="39" xfId="0" applyNumberFormat="1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/>
    </xf>
    <xf numFmtId="0" fontId="9" fillId="0" borderId="45" xfId="0" applyFont="1" applyFill="1" applyBorder="1" applyAlignment="1">
      <alignment horizontal="center" vertical="center" wrapText="1"/>
    </xf>
    <xf numFmtId="1" fontId="9" fillId="0" borderId="42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91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/>
    </xf>
    <xf numFmtId="0" fontId="9" fillId="0" borderId="52" xfId="0" applyFont="1" applyFill="1" applyBorder="1" applyAlignment="1">
      <alignment horizontal="center" vertical="center" wrapText="1"/>
    </xf>
    <xf numFmtId="1" fontId="9" fillId="0" borderId="64" xfId="0" applyNumberFormat="1" applyFont="1" applyFill="1" applyBorder="1" applyAlignment="1">
      <alignment horizontal="center" vertical="center" wrapText="1"/>
    </xf>
    <xf numFmtId="1" fontId="9" fillId="0" borderId="19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5" borderId="35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6" fillId="33" borderId="60" xfId="0" applyFont="1" applyFill="1" applyBorder="1" applyAlignment="1">
      <alignment horizontal="center" vertical="center" textRotation="90" wrapText="1"/>
    </xf>
    <xf numFmtId="0" fontId="2" fillId="0" borderId="49" xfId="0" applyFont="1" applyFill="1" applyBorder="1" applyAlignment="1">
      <alignment vertical="center" textRotation="90" wrapText="1"/>
    </xf>
    <xf numFmtId="0" fontId="2" fillId="0" borderId="45" xfId="0" applyFont="1" applyFill="1" applyBorder="1" applyAlignment="1">
      <alignment horizontal="center" vertical="center" textRotation="90" wrapText="1"/>
    </xf>
    <xf numFmtId="0" fontId="2" fillId="0" borderId="45" xfId="0" applyFont="1" applyFill="1" applyBorder="1" applyAlignment="1">
      <alignment vertical="center" textRotation="90" wrapText="1"/>
    </xf>
    <xf numFmtId="0" fontId="2" fillId="0" borderId="50" xfId="0" applyFont="1" applyFill="1" applyBorder="1" applyAlignment="1">
      <alignment horizontal="center" vertical="center" textRotation="90" wrapText="1"/>
    </xf>
    <xf numFmtId="0" fontId="6" fillId="33" borderId="21" xfId="0" applyFont="1" applyFill="1" applyBorder="1" applyAlignment="1">
      <alignment horizontal="center" vertical="center" textRotation="90" wrapText="1"/>
    </xf>
    <xf numFmtId="0" fontId="6" fillId="0" borderId="88" xfId="0" applyFont="1" applyFill="1" applyBorder="1" applyAlignment="1">
      <alignment horizontal="center" vertical="center" textRotation="90" wrapText="1"/>
    </xf>
    <xf numFmtId="0" fontId="6" fillId="33" borderId="63" xfId="0" applyFont="1" applyFill="1" applyBorder="1" applyAlignment="1">
      <alignment horizontal="center" vertical="center" wrapText="1"/>
    </xf>
    <xf numFmtId="0" fontId="6" fillId="33" borderId="89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1" fillId="34" borderId="46" xfId="53" applyNumberFormat="1" applyFont="1" applyFill="1" applyBorder="1" applyAlignment="1" applyProtection="1">
      <alignment horizontal="left" vertical="center" wrapText="1"/>
      <protection locked="0"/>
    </xf>
    <xf numFmtId="0" fontId="21" fillId="34" borderId="43" xfId="53" applyNumberFormat="1" applyFont="1" applyFill="1" applyBorder="1" applyAlignment="1" applyProtection="1">
      <alignment horizontal="left" vertical="center" wrapText="1"/>
      <protection locked="0"/>
    </xf>
    <xf numFmtId="0" fontId="21" fillId="34" borderId="67" xfId="53" applyNumberFormat="1" applyFont="1" applyFill="1" applyBorder="1" applyAlignment="1" applyProtection="1">
      <alignment horizontal="left" vertical="center"/>
      <protection locked="0"/>
    </xf>
    <xf numFmtId="0" fontId="21" fillId="34" borderId="28" xfId="53" applyNumberFormat="1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>
      <alignment horizontal="center" vertical="center"/>
    </xf>
    <xf numFmtId="0" fontId="19" fillId="34" borderId="38" xfId="53" applyNumberFormat="1" applyFont="1" applyFill="1" applyBorder="1" applyAlignment="1" applyProtection="1">
      <alignment horizontal="left" vertical="center"/>
      <protection locked="0"/>
    </xf>
    <xf numFmtId="1" fontId="9" fillId="0" borderId="46" xfId="0" applyNumberFormat="1" applyFont="1" applyFill="1" applyBorder="1" applyAlignment="1">
      <alignment horizontal="left" vertical="center" wrapText="1"/>
    </xf>
    <xf numFmtId="1" fontId="9" fillId="0" borderId="43" xfId="0" applyNumberFormat="1" applyFont="1" applyFill="1" applyBorder="1" applyAlignment="1">
      <alignment horizontal="left" vertical="center" wrapText="1"/>
    </xf>
    <xf numFmtId="1" fontId="9" fillId="0" borderId="67" xfId="0" applyNumberFormat="1" applyFont="1" applyFill="1" applyBorder="1" applyAlignment="1">
      <alignment horizontal="left" vertical="center" wrapText="1"/>
    </xf>
    <xf numFmtId="1" fontId="9" fillId="0" borderId="28" xfId="0" applyNumberFormat="1" applyFont="1" applyFill="1" applyBorder="1" applyAlignment="1">
      <alignment horizontal="left" vertical="center" wrapText="1"/>
    </xf>
    <xf numFmtId="0" fontId="19" fillId="34" borderId="40" xfId="53" applyNumberFormat="1" applyFont="1" applyFill="1" applyBorder="1" applyAlignment="1" applyProtection="1">
      <alignment horizontal="left" vertical="center"/>
      <protection locked="0"/>
    </xf>
    <xf numFmtId="0" fontId="19" fillId="34" borderId="46" xfId="53" applyNumberFormat="1" applyFont="1" applyFill="1" applyBorder="1" applyAlignment="1" applyProtection="1">
      <alignment horizontal="left" vertical="center" wrapText="1"/>
      <protection locked="0"/>
    </xf>
    <xf numFmtId="0" fontId="19" fillId="34" borderId="37" xfId="53" applyNumberFormat="1" applyFont="1" applyFill="1" applyBorder="1" applyAlignment="1" applyProtection="1">
      <alignment horizontal="left" vertical="center"/>
      <protection locked="0"/>
    </xf>
    <xf numFmtId="0" fontId="6" fillId="33" borderId="35" xfId="0" applyFont="1" applyFill="1" applyBorder="1" applyAlignment="1">
      <alignment horizontal="center" vertical="center" wrapText="1"/>
    </xf>
    <xf numFmtId="0" fontId="6" fillId="33" borderId="65" xfId="0" applyFont="1" applyFill="1" applyBorder="1" applyAlignment="1">
      <alignment horizontal="center" vertical="center" wrapText="1"/>
    </xf>
    <xf numFmtId="0" fontId="19" fillId="34" borderId="89" xfId="53" applyNumberFormat="1" applyFont="1" applyFill="1" applyBorder="1" applyAlignment="1" applyProtection="1">
      <alignment horizontal="left" vertical="center" wrapText="1"/>
      <protection locked="0"/>
    </xf>
    <xf numFmtId="0" fontId="19" fillId="34" borderId="83" xfId="53" applyNumberFormat="1" applyFont="1" applyFill="1" applyBorder="1" applyAlignment="1" applyProtection="1">
      <alignment horizontal="left" vertical="center" wrapText="1"/>
      <protection locked="0"/>
    </xf>
    <xf numFmtId="0" fontId="7" fillId="0" borderId="63" xfId="0" applyFont="1" applyFill="1" applyBorder="1" applyAlignment="1">
      <alignment horizontal="left" vertical="center" wrapText="1"/>
    </xf>
    <xf numFmtId="0" fontId="7" fillId="0" borderId="83" xfId="0" applyFont="1" applyFill="1" applyBorder="1" applyAlignment="1">
      <alignment horizontal="left" vertical="center" wrapText="1"/>
    </xf>
    <xf numFmtId="0" fontId="7" fillId="0" borderId="68" xfId="0" applyFont="1" applyFill="1" applyBorder="1" applyAlignment="1">
      <alignment horizontal="left" vertical="center" wrapText="1"/>
    </xf>
    <xf numFmtId="0" fontId="19" fillId="34" borderId="92" xfId="53" applyNumberFormat="1" applyFont="1" applyFill="1" applyBorder="1" applyAlignment="1" applyProtection="1">
      <alignment horizontal="left" vertical="center"/>
      <protection locked="0"/>
    </xf>
    <xf numFmtId="1" fontId="9" fillId="0" borderId="93" xfId="0" applyNumberFormat="1" applyFont="1" applyFill="1" applyBorder="1" applyAlignment="1">
      <alignment horizontal="left" vertical="center" wrapText="1"/>
    </xf>
    <xf numFmtId="0" fontId="21" fillId="34" borderId="33" xfId="53" applyNumberFormat="1" applyFont="1" applyFill="1" applyBorder="1" applyAlignment="1" applyProtection="1">
      <alignment horizontal="left" vertical="center"/>
      <protection locked="0"/>
    </xf>
    <xf numFmtId="0" fontId="21" fillId="34" borderId="68" xfId="53" applyNumberFormat="1" applyFont="1" applyFill="1" applyBorder="1" applyAlignment="1" applyProtection="1">
      <alignment horizontal="left" vertical="center"/>
      <protection locked="0"/>
    </xf>
    <xf numFmtId="0" fontId="21" fillId="34" borderId="28" xfId="53" applyNumberFormat="1" applyFont="1" applyFill="1" applyBorder="1" applyAlignment="1" applyProtection="1">
      <alignment horizontal="left" vertical="center" wrapText="1"/>
      <protection locked="0"/>
    </xf>
    <xf numFmtId="0" fontId="19" fillId="34" borderId="60" xfId="53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>
      <alignment vertical="center"/>
    </xf>
    <xf numFmtId="0" fontId="0" fillId="35" borderId="0" xfId="0" applyFont="1" applyFill="1" applyAlignment="1">
      <alignment/>
    </xf>
    <xf numFmtId="0" fontId="7" fillId="35" borderId="13" xfId="0" applyFont="1" applyFill="1" applyBorder="1" applyAlignment="1">
      <alignment horizontal="center" vertical="center" wrapText="1"/>
    </xf>
    <xf numFmtId="0" fontId="4" fillId="37" borderId="13" xfId="53" applyNumberFormat="1" applyFont="1" applyFill="1" applyBorder="1" applyAlignment="1" applyProtection="1">
      <alignment horizontal="left" vertical="center" wrapText="1"/>
      <protection locked="0"/>
    </xf>
    <xf numFmtId="0" fontId="6" fillId="38" borderId="37" xfId="0" applyFont="1" applyFill="1" applyBorder="1" applyAlignment="1">
      <alignment horizontal="center" vertical="center" wrapText="1"/>
    </xf>
    <xf numFmtId="0" fontId="6" fillId="38" borderId="38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6" borderId="32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0" fontId="6" fillId="38" borderId="38" xfId="0" applyFont="1" applyFill="1" applyBorder="1" applyAlignment="1">
      <alignment horizontal="center" vertical="center" textRotation="90" wrapText="1"/>
    </xf>
    <xf numFmtId="0" fontId="6" fillId="38" borderId="28" xfId="0" applyFont="1" applyFill="1" applyBorder="1" applyAlignment="1">
      <alignment horizontal="center" vertical="center" wrapText="1"/>
    </xf>
    <xf numFmtId="0" fontId="6" fillId="38" borderId="36" xfId="0" applyFont="1" applyFill="1" applyBorder="1" applyAlignment="1">
      <alignment horizontal="center" vertical="center" wrapText="1"/>
    </xf>
    <xf numFmtId="0" fontId="7" fillId="38" borderId="38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36" borderId="41" xfId="0" applyFont="1" applyFill="1" applyBorder="1" applyAlignment="1">
      <alignment horizontal="center" vertical="center"/>
    </xf>
    <xf numFmtId="0" fontId="7" fillId="36" borderId="26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9" fillId="34" borderId="36" xfId="53" applyNumberFormat="1" applyFont="1" applyFill="1" applyBorder="1" applyAlignment="1" applyProtection="1">
      <alignment horizontal="left" vertical="center" wrapText="1"/>
      <protection locked="0"/>
    </xf>
    <xf numFmtId="1" fontId="9" fillId="33" borderId="25" xfId="0" applyNumberFormat="1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/>
    </xf>
    <xf numFmtId="0" fontId="7" fillId="0" borderId="88" xfId="0" applyFont="1" applyBorder="1" applyAlignment="1">
      <alignment/>
    </xf>
    <xf numFmtId="0" fontId="12" fillId="0" borderId="0" xfId="0" applyFont="1" applyAlignment="1">
      <alignment vertical="center"/>
    </xf>
    <xf numFmtId="1" fontId="7" fillId="0" borderId="48" xfId="0" applyNumberFormat="1" applyFont="1" applyFill="1" applyBorder="1" applyAlignment="1">
      <alignment horizontal="left" vertical="center" wrapText="1"/>
    </xf>
    <xf numFmtId="1" fontId="7" fillId="0" borderId="68" xfId="0" applyNumberFormat="1" applyFont="1" applyFill="1" applyBorder="1" applyAlignment="1">
      <alignment horizontal="left" vertical="center" wrapText="1"/>
    </xf>
    <xf numFmtId="1" fontId="7" fillId="0" borderId="69" xfId="0" applyNumberFormat="1" applyFont="1" applyFill="1" applyBorder="1" applyAlignment="1">
      <alignment horizontal="left" vertical="center" wrapText="1"/>
    </xf>
    <xf numFmtId="0" fontId="12" fillId="35" borderId="53" xfId="0" applyFont="1" applyFill="1" applyBorder="1" applyAlignment="1">
      <alignment horizontal="center" vertical="center"/>
    </xf>
    <xf numFmtId="0" fontId="11" fillId="38" borderId="67" xfId="0" applyFont="1" applyFill="1" applyBorder="1" applyAlignment="1">
      <alignment horizontal="center" vertical="center" wrapText="1"/>
    </xf>
    <xf numFmtId="0" fontId="11" fillId="38" borderId="28" xfId="0" applyFont="1" applyFill="1" applyBorder="1" applyAlignment="1">
      <alignment horizontal="center" vertical="center" wrapText="1"/>
    </xf>
    <xf numFmtId="0" fontId="11" fillId="38" borderId="40" xfId="0" applyFont="1" applyFill="1" applyBorder="1" applyAlignment="1">
      <alignment horizontal="center" vertical="center" wrapText="1"/>
    </xf>
    <xf numFmtId="0" fontId="11" fillId="38" borderId="38" xfId="0" applyFont="1" applyFill="1" applyBorder="1" applyAlignment="1">
      <alignment horizontal="center" vertical="center" wrapText="1"/>
    </xf>
    <xf numFmtId="0" fontId="11" fillId="38" borderId="36" xfId="0" applyFont="1" applyFill="1" applyBorder="1" applyAlignment="1">
      <alignment horizontal="center" vertical="center" wrapText="1"/>
    </xf>
    <xf numFmtId="0" fontId="11" fillId="38" borderId="37" xfId="0" applyFont="1" applyFill="1" applyBorder="1" applyAlignment="1">
      <alignment horizontal="center" vertical="center" wrapText="1"/>
    </xf>
    <xf numFmtId="0" fontId="12" fillId="38" borderId="29" xfId="0" applyFont="1" applyFill="1" applyBorder="1" applyAlignment="1">
      <alignment horizontal="center" vertical="center" wrapText="1"/>
    </xf>
    <xf numFmtId="0" fontId="19" fillId="34" borderId="39" xfId="53" applyNumberFormat="1" applyFont="1" applyFill="1" applyBorder="1" applyAlignment="1" applyProtection="1">
      <alignment horizontal="left" vertical="center" wrapText="1"/>
      <protection locked="0"/>
    </xf>
    <xf numFmtId="0" fontId="21" fillId="34" borderId="10" xfId="53" applyNumberFormat="1" applyFont="1" applyFill="1" applyBorder="1" applyAlignment="1" applyProtection="1">
      <alignment horizontal="left" vertical="center"/>
      <protection locked="0"/>
    </xf>
    <xf numFmtId="0" fontId="9" fillId="0" borderId="13" xfId="0" applyFont="1" applyFill="1" applyBorder="1" applyAlignment="1">
      <alignment horizontal="center" vertical="center" wrapText="1"/>
    </xf>
    <xf numFmtId="1" fontId="9" fillId="0" borderId="77" xfId="0" applyNumberFormat="1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/>
    </xf>
    <xf numFmtId="0" fontId="9" fillId="0" borderId="38" xfId="0" applyFont="1" applyBorder="1" applyAlignment="1">
      <alignment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1" fontId="9" fillId="0" borderId="33" xfId="0" applyNumberFormat="1" applyFont="1" applyFill="1" applyBorder="1" applyAlignment="1">
      <alignment horizontal="center" vertical="center" wrapText="1"/>
    </xf>
    <xf numFmtId="0" fontId="5" fillId="33" borderId="67" xfId="0" applyFont="1" applyFill="1" applyBorder="1" applyAlignment="1">
      <alignment horizontal="center" vertical="center" wrapText="1"/>
    </xf>
    <xf numFmtId="1" fontId="9" fillId="0" borderId="42" xfId="0" applyNumberFormat="1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center" vertical="center"/>
    </xf>
    <xf numFmtId="0" fontId="9" fillId="0" borderId="67" xfId="0" applyFont="1" applyBorder="1" applyAlignment="1">
      <alignment vertical="center"/>
    </xf>
    <xf numFmtId="0" fontId="9" fillId="0" borderId="30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1" fontId="9" fillId="0" borderId="17" xfId="0" applyNumberFormat="1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/>
    </xf>
    <xf numFmtId="0" fontId="9" fillId="0" borderId="36" xfId="0" applyFont="1" applyBorder="1" applyAlignment="1">
      <alignment vertical="center"/>
    </xf>
    <xf numFmtId="1" fontId="9" fillId="0" borderId="12" xfId="0" applyNumberFormat="1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1" fontId="9" fillId="0" borderId="39" xfId="0" applyNumberFormat="1" applyFont="1" applyFill="1" applyBorder="1" applyAlignment="1">
      <alignment horizontal="center" vertical="center" wrapText="1"/>
    </xf>
    <xf numFmtId="0" fontId="9" fillId="0" borderId="28" xfId="0" applyFont="1" applyBorder="1" applyAlignment="1">
      <alignment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9" fillId="0" borderId="83" xfId="0" applyFont="1" applyFill="1" applyBorder="1" applyAlignment="1">
      <alignment horizontal="center" vertical="center"/>
    </xf>
    <xf numFmtId="0" fontId="9" fillId="0" borderId="62" xfId="0" applyFont="1" applyBorder="1" applyAlignment="1">
      <alignment vertical="center"/>
    </xf>
    <xf numFmtId="1" fontId="9" fillId="0" borderId="25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61" xfId="0" applyFont="1" applyBorder="1" applyAlignment="1">
      <alignment vertical="center"/>
    </xf>
    <xf numFmtId="0" fontId="9" fillId="0" borderId="23" xfId="0" applyFont="1" applyBorder="1" applyAlignment="1">
      <alignment/>
    </xf>
    <xf numFmtId="0" fontId="9" fillId="0" borderId="26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37" xfId="0" applyFont="1" applyBorder="1" applyAlignment="1">
      <alignment vertical="center"/>
    </xf>
    <xf numFmtId="0" fontId="5" fillId="33" borderId="37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/>
    </xf>
    <xf numFmtId="0" fontId="9" fillId="0" borderId="55" xfId="0" applyFont="1" applyFill="1" applyBorder="1" applyAlignment="1">
      <alignment horizontal="center" vertical="center"/>
    </xf>
    <xf numFmtId="1" fontId="9" fillId="0" borderId="34" xfId="0" applyNumberFormat="1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9" fillId="34" borderId="55" xfId="53" applyNumberFormat="1" applyFont="1" applyFill="1" applyBorder="1" applyAlignment="1" applyProtection="1">
      <alignment horizontal="left" vertical="center"/>
      <protection locked="0"/>
    </xf>
    <xf numFmtId="1" fontId="9" fillId="0" borderId="46" xfId="0" applyNumberFormat="1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21" fillId="34" borderId="46" xfId="53" applyNumberFormat="1" applyFont="1" applyFill="1" applyBorder="1" applyAlignment="1" applyProtection="1">
      <alignment horizontal="left" vertical="center"/>
      <protection locked="0"/>
    </xf>
    <xf numFmtId="0" fontId="0" fillId="40" borderId="0" xfId="0" applyFont="1" applyFill="1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0" fillId="0" borderId="10" xfId="0" applyBorder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9" fillId="34" borderId="10" xfId="53" applyNumberFormat="1" applyFont="1" applyFill="1" applyBorder="1" applyAlignment="1" applyProtection="1">
      <alignment horizontal="center" vertical="center"/>
      <protection locked="0"/>
    </xf>
    <xf numFmtId="0" fontId="19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>
      <alignment vertical="center" wrapText="1"/>
    </xf>
    <xf numFmtId="0" fontId="19" fillId="34" borderId="14" xfId="53" applyNumberFormat="1" applyFont="1" applyFill="1" applyBorder="1" applyAlignment="1" applyProtection="1">
      <alignment horizontal="left" vertical="center" wrapText="1"/>
      <protection locked="0"/>
    </xf>
    <xf numFmtId="0" fontId="26" fillId="0" borderId="14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34" borderId="37" xfId="53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center" wrapText="1"/>
    </xf>
    <xf numFmtId="0" fontId="7" fillId="36" borderId="43" xfId="0" applyFont="1" applyFill="1" applyBorder="1" applyAlignment="1">
      <alignment horizontal="left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31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/>
    </xf>
    <xf numFmtId="1" fontId="7" fillId="36" borderId="15" xfId="0" applyNumberFormat="1" applyFont="1" applyFill="1" applyBorder="1" applyAlignment="1">
      <alignment horizontal="center" vertical="center" wrapText="1"/>
    </xf>
    <xf numFmtId="0" fontId="7" fillId="36" borderId="3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left" vertical="center" wrapText="1"/>
    </xf>
    <xf numFmtId="0" fontId="19" fillId="34" borderId="29" xfId="53" applyNumberFormat="1" applyFont="1" applyFill="1" applyBorder="1" applyAlignment="1" applyProtection="1">
      <alignment horizontal="left" vertical="center" wrapText="1"/>
      <protection locked="0"/>
    </xf>
    <xf numFmtId="0" fontId="6" fillId="38" borderId="29" xfId="0" applyFont="1" applyFill="1" applyBorder="1" applyAlignment="1">
      <alignment horizontal="center" vertical="center" textRotation="90" wrapText="1"/>
    </xf>
    <xf numFmtId="0" fontId="19" fillId="34" borderId="37" xfId="53" applyNumberFormat="1" applyFont="1" applyFill="1" applyBorder="1" applyAlignment="1" applyProtection="1">
      <alignment horizontal="left" vertical="center" wrapText="1"/>
      <protection locked="0"/>
    </xf>
    <xf numFmtId="0" fontId="6" fillId="38" borderId="29" xfId="0" applyFont="1" applyFill="1" applyBorder="1" applyAlignment="1">
      <alignment horizontal="center" vertical="center" textRotation="90" wrapText="1"/>
    </xf>
    <xf numFmtId="0" fontId="7" fillId="0" borderId="36" xfId="0" applyFont="1" applyFill="1" applyBorder="1" applyAlignment="1">
      <alignment vertical="center" wrapText="1"/>
    </xf>
    <xf numFmtId="0" fontId="2" fillId="0" borderId="59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 textRotation="90" wrapText="1"/>
    </xf>
    <xf numFmtId="0" fontId="2" fillId="0" borderId="66" xfId="0" applyFont="1" applyFill="1" applyBorder="1" applyAlignment="1">
      <alignment vertical="center" textRotation="90" wrapText="1"/>
    </xf>
    <xf numFmtId="0" fontId="2" fillId="0" borderId="27" xfId="0" applyFont="1" applyFill="1" applyBorder="1" applyAlignment="1">
      <alignment vertical="center" textRotation="90" wrapText="1"/>
    </xf>
    <xf numFmtId="0" fontId="29" fillId="0" borderId="82" xfId="0" applyFont="1" applyFill="1" applyBorder="1" applyAlignment="1">
      <alignment horizontal="center" textRotation="90" wrapText="1"/>
    </xf>
    <xf numFmtId="0" fontId="29" fillId="0" borderId="52" xfId="0" applyFont="1" applyFill="1" applyBorder="1" applyAlignment="1">
      <alignment horizontal="center" textRotation="90" wrapText="1"/>
    </xf>
    <xf numFmtId="0" fontId="29" fillId="0" borderId="85" xfId="0" applyFont="1" applyFill="1" applyBorder="1" applyAlignment="1">
      <alignment horizontal="center" textRotation="90" wrapText="1"/>
    </xf>
    <xf numFmtId="0" fontId="29" fillId="0" borderId="64" xfId="0" applyFont="1" applyFill="1" applyBorder="1" applyAlignment="1">
      <alignment horizontal="center" textRotation="90" wrapText="1"/>
    </xf>
    <xf numFmtId="0" fontId="29" fillId="0" borderId="91" xfId="0" applyFont="1" applyFill="1" applyBorder="1" applyAlignment="1">
      <alignment horizontal="center" textRotation="90" wrapText="1"/>
    </xf>
    <xf numFmtId="0" fontId="7" fillId="0" borderId="29" xfId="0" applyFont="1" applyFill="1" applyBorder="1" applyAlignment="1">
      <alignment vertical="center" wrapText="1"/>
    </xf>
    <xf numFmtId="0" fontId="7" fillId="38" borderId="21" xfId="0" applyFont="1" applyFill="1" applyBorder="1" applyAlignment="1">
      <alignment horizontal="center" vertical="center" wrapText="1"/>
    </xf>
    <xf numFmtId="0" fontId="6" fillId="38" borderId="37" xfId="0" applyFont="1" applyFill="1" applyBorder="1" applyAlignment="1">
      <alignment horizontal="center" vertical="center" wrapText="1"/>
    </xf>
    <xf numFmtId="0" fontId="6" fillId="38" borderId="36" xfId="0" applyFont="1" applyFill="1" applyBorder="1" applyAlignment="1">
      <alignment horizontal="center" vertical="center" wrapText="1"/>
    </xf>
    <xf numFmtId="0" fontId="29" fillId="0" borderId="63" xfId="0" applyFont="1" applyFill="1" applyBorder="1" applyAlignment="1">
      <alignment horizontal="center" textRotation="90" wrapText="1"/>
    </xf>
    <xf numFmtId="0" fontId="29" fillId="0" borderId="34" xfId="0" applyFont="1" applyFill="1" applyBorder="1" applyAlignment="1">
      <alignment horizontal="center" textRotation="90" wrapText="1"/>
    </xf>
    <xf numFmtId="0" fontId="29" fillId="0" borderId="94" xfId="0" applyFont="1" applyFill="1" applyBorder="1" applyAlignment="1">
      <alignment horizontal="center" textRotation="90" wrapText="1"/>
    </xf>
    <xf numFmtId="0" fontId="29" fillId="0" borderId="25" xfId="0" applyFont="1" applyFill="1" applyBorder="1" applyAlignment="1">
      <alignment horizontal="center" textRotation="90" wrapText="1"/>
    </xf>
    <xf numFmtId="0" fontId="29" fillId="0" borderId="20" xfId="0" applyFont="1" applyFill="1" applyBorder="1" applyAlignment="1">
      <alignment horizontal="center" textRotation="90" wrapText="1"/>
    </xf>
    <xf numFmtId="0" fontId="29" fillId="0" borderId="95" xfId="0" applyFont="1" applyFill="1" applyBorder="1" applyAlignment="1">
      <alignment horizontal="center" textRotation="90" wrapText="1"/>
    </xf>
    <xf numFmtId="0" fontId="7" fillId="0" borderId="40" xfId="0" applyFont="1" applyFill="1" applyBorder="1" applyAlignment="1">
      <alignment vertical="center" wrapText="1"/>
    </xf>
    <xf numFmtId="0" fontId="29" fillId="0" borderId="59" xfId="0" applyFont="1" applyFill="1" applyBorder="1" applyAlignment="1">
      <alignment textRotation="90" wrapText="1"/>
    </xf>
    <xf numFmtId="0" fontId="29" fillId="0" borderId="27" xfId="0" applyFont="1" applyFill="1" applyBorder="1" applyAlignment="1">
      <alignment textRotation="90" wrapText="1"/>
    </xf>
    <xf numFmtId="0" fontId="29" fillId="0" borderId="27" xfId="0" applyFont="1" applyFill="1" applyBorder="1" applyAlignment="1">
      <alignment horizontal="center" textRotation="90" wrapText="1"/>
    </xf>
    <xf numFmtId="0" fontId="29" fillId="0" borderId="51" xfId="0" applyFont="1" applyFill="1" applyBorder="1" applyAlignment="1">
      <alignment horizontal="center" textRotation="90" wrapText="1"/>
    </xf>
    <xf numFmtId="0" fontId="29" fillId="0" borderId="66" xfId="0" applyFont="1" applyFill="1" applyBorder="1" applyAlignment="1">
      <alignment horizontal="center" textRotation="90" wrapText="1"/>
    </xf>
    <xf numFmtId="0" fontId="29" fillId="0" borderId="54" xfId="0" applyFont="1" applyFill="1" applyBorder="1" applyAlignment="1">
      <alignment horizontal="center" textRotation="90" wrapText="1"/>
    </xf>
    <xf numFmtId="1" fontId="7" fillId="33" borderId="34" xfId="0" applyNumberFormat="1" applyFont="1" applyFill="1" applyBorder="1" applyAlignment="1">
      <alignment horizontal="center" vertical="center" wrapText="1"/>
    </xf>
    <xf numFmtId="1" fontId="7" fillId="33" borderId="13" xfId="0" applyNumberFormat="1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53" xfId="0" applyFont="1" applyFill="1" applyBorder="1" applyAlignment="1">
      <alignment horizontal="center" textRotation="90" wrapText="1"/>
    </xf>
    <xf numFmtId="0" fontId="7" fillId="0" borderId="38" xfId="0" applyFont="1" applyBorder="1" applyAlignment="1">
      <alignment horizontal="center" textRotation="90" wrapText="1"/>
    </xf>
    <xf numFmtId="0" fontId="7" fillId="0" borderId="55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35" borderId="53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vertical="center" wrapText="1"/>
    </xf>
    <xf numFmtId="0" fontId="2" fillId="36" borderId="66" xfId="0" applyFont="1" applyFill="1" applyBorder="1" applyAlignment="1">
      <alignment vertical="center" textRotation="90" wrapText="1"/>
    </xf>
    <xf numFmtId="0" fontId="2" fillId="36" borderId="27" xfId="0" applyFont="1" applyFill="1" applyBorder="1" applyAlignment="1">
      <alignment vertical="center" textRotation="90" wrapText="1"/>
    </xf>
    <xf numFmtId="0" fontId="2" fillId="36" borderId="27" xfId="0" applyFont="1" applyFill="1" applyBorder="1" applyAlignment="1">
      <alignment horizontal="center" vertical="center" textRotation="90" wrapText="1"/>
    </xf>
    <xf numFmtId="0" fontId="2" fillId="36" borderId="54" xfId="0" applyFont="1" applyFill="1" applyBorder="1" applyAlignment="1">
      <alignment horizontal="center" vertical="center" textRotation="90" wrapText="1"/>
    </xf>
    <xf numFmtId="0" fontId="29" fillId="0" borderId="16" xfId="0" applyFont="1" applyFill="1" applyBorder="1" applyAlignment="1">
      <alignment horizontal="center" textRotation="90" wrapText="1"/>
    </xf>
    <xf numFmtId="0" fontId="29" fillId="0" borderId="13" xfId="0" applyFont="1" applyFill="1" applyBorder="1" applyAlignment="1">
      <alignment horizontal="center" textRotation="90" wrapText="1"/>
    </xf>
    <xf numFmtId="0" fontId="29" fillId="0" borderId="13" xfId="0" applyFont="1" applyFill="1" applyBorder="1" applyAlignment="1">
      <alignment textRotation="90" wrapText="1"/>
    </xf>
    <xf numFmtId="0" fontId="11" fillId="38" borderId="61" xfId="0" applyFont="1" applyFill="1" applyBorder="1" applyAlignment="1">
      <alignment horizontal="center" vertical="center" wrapText="1"/>
    </xf>
    <xf numFmtId="1" fontId="12" fillId="0" borderId="48" xfId="0" applyNumberFormat="1" applyFont="1" applyFill="1" applyBorder="1" applyAlignment="1">
      <alignment horizontal="left" vertical="center" wrapText="1"/>
    </xf>
    <xf numFmtId="1" fontId="12" fillId="0" borderId="20" xfId="0" applyNumberFormat="1" applyFont="1" applyFill="1" applyBorder="1" applyAlignment="1">
      <alignment horizontal="left" vertical="center" wrapText="1"/>
    </xf>
    <xf numFmtId="1" fontId="12" fillId="0" borderId="12" xfId="0" applyNumberFormat="1" applyFont="1" applyFill="1" applyBorder="1" applyAlignment="1">
      <alignment horizontal="left" vertical="center" wrapText="1"/>
    </xf>
    <xf numFmtId="1" fontId="12" fillId="0" borderId="15" xfId="0" applyNumberFormat="1" applyFont="1" applyFill="1" applyBorder="1" applyAlignment="1">
      <alignment horizontal="left" vertical="center" wrapText="1"/>
    </xf>
    <xf numFmtId="0" fontId="21" fillId="34" borderId="67" xfId="53" applyNumberFormat="1" applyFont="1" applyFill="1" applyBorder="1" applyAlignment="1" applyProtection="1">
      <alignment horizontal="left" vertical="center" wrapText="1"/>
      <protection locked="0"/>
    </xf>
    <xf numFmtId="0" fontId="21" fillId="34" borderId="28" xfId="53" applyNumberFormat="1" applyFont="1" applyFill="1" applyBorder="1" applyAlignment="1" applyProtection="1">
      <alignment horizontal="left" vertical="center" wrapText="1"/>
      <protection locked="0"/>
    </xf>
    <xf numFmtId="0" fontId="12" fillId="0" borderId="40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1" fontId="12" fillId="0" borderId="60" xfId="0" applyNumberFormat="1" applyFont="1" applyFill="1" applyBorder="1" applyAlignment="1">
      <alignment horizontal="left" vertical="center" wrapText="1"/>
    </xf>
    <xf numFmtId="1" fontId="12" fillId="0" borderId="33" xfId="0" applyNumberFormat="1" applyFont="1" applyFill="1" applyBorder="1" applyAlignment="1">
      <alignment horizontal="left" vertical="center" wrapText="1"/>
    </xf>
    <xf numFmtId="1" fontId="12" fillId="0" borderId="39" xfId="0" applyNumberFormat="1" applyFont="1" applyFill="1" applyBorder="1" applyAlignment="1">
      <alignment horizontal="left" vertical="center" wrapText="1"/>
    </xf>
    <xf numFmtId="1" fontId="7" fillId="0" borderId="61" xfId="0" applyNumberFormat="1" applyFont="1" applyFill="1" applyBorder="1" applyAlignment="1">
      <alignment vertical="center" wrapText="1"/>
    </xf>
    <xf numFmtId="0" fontId="2" fillId="0" borderId="66" xfId="0" applyFont="1" applyFill="1" applyBorder="1" applyAlignment="1">
      <alignment horizontal="center" vertical="center" textRotation="90" wrapText="1"/>
    </xf>
    <xf numFmtId="0" fontId="29" fillId="0" borderId="16" xfId="0" applyFont="1" applyFill="1" applyBorder="1" applyAlignment="1">
      <alignment textRotation="90" wrapText="1"/>
    </xf>
    <xf numFmtId="1" fontId="7" fillId="33" borderId="35" xfId="0" applyNumberFormat="1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1" fontId="7" fillId="33" borderId="76" xfId="0" applyNumberFormat="1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1" fontId="7" fillId="36" borderId="34" xfId="0" applyNumberFormat="1" applyFont="1" applyFill="1" applyBorder="1" applyAlignment="1">
      <alignment horizontal="center" vertical="center" wrapText="1"/>
    </xf>
    <xf numFmtId="0" fontId="7" fillId="36" borderId="35" xfId="0" applyFont="1" applyFill="1" applyBorder="1" applyAlignment="1">
      <alignment horizontal="center" vertical="center" wrapText="1"/>
    </xf>
    <xf numFmtId="1" fontId="7" fillId="36" borderId="25" xfId="0" applyNumberFormat="1" applyFont="1" applyFill="1" applyBorder="1" applyAlignment="1">
      <alignment horizontal="center" vertical="center" wrapText="1"/>
    </xf>
    <xf numFmtId="0" fontId="7" fillId="36" borderId="35" xfId="0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34" borderId="0" xfId="53" applyNumberFormat="1" applyFont="1" applyFill="1" applyBorder="1" applyAlignment="1" applyProtection="1">
      <alignment horizontal="center" vertical="center"/>
      <protection locked="0"/>
    </xf>
    <xf numFmtId="0" fontId="4" fillId="34" borderId="0" xfId="53" applyNumberFormat="1" applyFont="1" applyFill="1" applyBorder="1" applyAlignment="1" applyProtection="1">
      <alignment horizontal="left" vertical="center" wrapText="1"/>
      <protection locked="0"/>
    </xf>
    <xf numFmtId="0" fontId="7" fillId="39" borderId="0" xfId="0" applyFont="1" applyFill="1" applyBorder="1" applyAlignment="1">
      <alignment horizontal="center" vertical="center" wrapText="1"/>
    </xf>
    <xf numFmtId="1" fontId="7" fillId="39" borderId="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13" fillId="34" borderId="12" xfId="53" applyNumberFormat="1" applyFont="1" applyFill="1" applyBorder="1" applyAlignment="1" applyProtection="1">
      <alignment horizontal="center" vertical="center"/>
      <protection locked="0"/>
    </xf>
    <xf numFmtId="0" fontId="13" fillId="34" borderId="33" xfId="53" applyNumberFormat="1" applyFont="1" applyFill="1" applyBorder="1" applyAlignment="1" applyProtection="1">
      <alignment horizontal="center" vertical="center"/>
      <protection locked="0"/>
    </xf>
    <xf numFmtId="0" fontId="13" fillId="34" borderId="15" xfId="53" applyNumberFormat="1" applyFont="1" applyFill="1" applyBorder="1" applyAlignment="1" applyProtection="1">
      <alignment horizontal="center" vertical="center"/>
      <protection locked="0"/>
    </xf>
    <xf numFmtId="0" fontId="13" fillId="34" borderId="37" xfId="53" applyNumberFormat="1" applyFont="1" applyFill="1" applyBorder="1" applyAlignment="1" applyProtection="1">
      <alignment horizontal="left" vertical="center" wrapText="1"/>
      <protection locked="0"/>
    </xf>
    <xf numFmtId="0" fontId="13" fillId="34" borderId="29" xfId="53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vertical="center"/>
    </xf>
    <xf numFmtId="0" fontId="6" fillId="0" borderId="53" xfId="0" applyFont="1" applyFill="1" applyBorder="1" applyAlignment="1">
      <alignment horizontal="center" vertical="center" textRotation="90" wrapText="1"/>
    </xf>
    <xf numFmtId="0" fontId="7" fillId="0" borderId="57" xfId="0" applyFont="1" applyBorder="1" applyAlignment="1">
      <alignment horizontal="center" vertical="center"/>
    </xf>
    <xf numFmtId="1" fontId="9" fillId="33" borderId="72" xfId="0" applyNumberFormat="1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2" fillId="0" borderId="59" xfId="0" applyFont="1" applyFill="1" applyBorder="1" applyAlignment="1">
      <alignment vertical="center" textRotation="90" wrapText="1"/>
    </xf>
    <xf numFmtId="0" fontId="7" fillId="0" borderId="96" xfId="0" applyFont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1" fontId="9" fillId="33" borderId="76" xfId="0" applyNumberFormat="1" applyFont="1" applyFill="1" applyBorder="1" applyAlignment="1">
      <alignment horizontal="center" vertical="center" wrapText="1"/>
    </xf>
    <xf numFmtId="0" fontId="6" fillId="38" borderId="53" xfId="0" applyFont="1" applyFill="1" applyBorder="1" applyAlignment="1">
      <alignment horizontal="center" vertical="center" wrapText="1"/>
    </xf>
    <xf numFmtId="0" fontId="19" fillId="34" borderId="37" xfId="53" applyNumberFormat="1" applyFont="1" applyFill="1" applyBorder="1" applyAlignment="1" applyProtection="1">
      <alignment horizontal="left" vertical="center" wrapText="1"/>
      <protection locked="0"/>
    </xf>
    <xf numFmtId="0" fontId="19" fillId="34" borderId="40" xfId="53" applyNumberFormat="1" applyFont="1" applyFill="1" applyBorder="1" applyAlignment="1" applyProtection="1">
      <alignment horizontal="left" vertical="center" wrapText="1"/>
      <protection locked="0"/>
    </xf>
    <xf numFmtId="0" fontId="19" fillId="34" borderId="37" xfId="53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>
      <alignment horizontal="center" textRotation="90" wrapText="1"/>
    </xf>
    <xf numFmtId="0" fontId="6" fillId="33" borderId="21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97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96" xfId="0" applyFont="1" applyBorder="1" applyAlignment="1">
      <alignment horizontal="center"/>
    </xf>
    <xf numFmtId="0" fontId="75" fillId="33" borderId="37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vertical="center"/>
    </xf>
    <xf numFmtId="0" fontId="19" fillId="34" borderId="43" xfId="53" applyNumberFormat="1" applyFont="1" applyFill="1" applyBorder="1" applyAlignment="1" applyProtection="1">
      <alignment horizontal="left" vertical="center"/>
      <protection locked="0"/>
    </xf>
    <xf numFmtId="0" fontId="9" fillId="0" borderId="81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1" fontId="9" fillId="0" borderId="84" xfId="0" applyNumberFormat="1" applyFont="1" applyFill="1" applyBorder="1" applyAlignment="1">
      <alignment horizontal="center" vertical="center" wrapText="1"/>
    </xf>
    <xf numFmtId="0" fontId="9" fillId="0" borderId="82" xfId="0" applyFont="1" applyFill="1" applyBorder="1" applyAlignment="1">
      <alignment horizontal="center" vertical="center" wrapText="1"/>
    </xf>
    <xf numFmtId="1" fontId="9" fillId="0" borderId="85" xfId="0" applyNumberFormat="1" applyFont="1" applyFill="1" applyBorder="1" applyAlignment="1">
      <alignment horizontal="center" vertical="center" wrapText="1"/>
    </xf>
    <xf numFmtId="0" fontId="5" fillId="33" borderId="67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1" fontId="9" fillId="0" borderId="40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left" vertical="center" wrapText="1"/>
    </xf>
    <xf numFmtId="0" fontId="19" fillId="34" borderId="68" xfId="53" applyNumberFormat="1" applyFont="1" applyFill="1" applyBorder="1" applyAlignment="1" applyProtection="1">
      <alignment horizontal="left" vertical="center"/>
      <protection locked="0"/>
    </xf>
    <xf numFmtId="1" fontId="7" fillId="0" borderId="37" xfId="0" applyNumberFormat="1" applyFont="1" applyFill="1" applyBorder="1" applyAlignment="1">
      <alignment vertical="center" wrapText="1"/>
    </xf>
    <xf numFmtId="1" fontId="7" fillId="0" borderId="28" xfId="0" applyNumberFormat="1" applyFont="1" applyFill="1" applyBorder="1" applyAlignment="1">
      <alignment vertical="center" wrapText="1"/>
    </xf>
    <xf numFmtId="1" fontId="7" fillId="0" borderId="36" xfId="0" applyNumberFormat="1" applyFont="1" applyFill="1" applyBorder="1" applyAlignment="1">
      <alignment horizontal="left"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" fontId="7" fillId="0" borderId="12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" fontId="7" fillId="0" borderId="33" xfId="0" applyNumberFormat="1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/>
    </xf>
    <xf numFmtId="1" fontId="7" fillId="0" borderId="23" xfId="0" applyNumberFormat="1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34" xfId="0" applyFont="1" applyFill="1" applyBorder="1" applyAlignment="1">
      <alignment horizontal="center" vertical="center" textRotation="90" wrapText="1"/>
    </xf>
    <xf numFmtId="0" fontId="6" fillId="33" borderId="38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vertical="center" textRotation="90" wrapText="1"/>
    </xf>
    <xf numFmtId="0" fontId="2" fillId="0" borderId="13" xfId="0" applyFont="1" applyFill="1" applyBorder="1" applyAlignment="1">
      <alignment vertical="center" textRotation="90" wrapText="1"/>
    </xf>
    <xf numFmtId="0" fontId="6" fillId="33" borderId="13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1" fontId="7" fillId="0" borderId="34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/>
    </xf>
    <xf numFmtId="0" fontId="7" fillId="0" borderId="67" xfId="0" applyFont="1" applyFill="1" applyBorder="1" applyAlignment="1">
      <alignment horizontal="left" vertical="center" wrapText="1"/>
    </xf>
    <xf numFmtId="0" fontId="7" fillId="0" borderId="62" xfId="0" applyFont="1" applyFill="1" applyBorder="1" applyAlignment="1">
      <alignment horizontal="left" vertical="center" wrapText="1"/>
    </xf>
    <xf numFmtId="0" fontId="21" fillId="34" borderId="62" xfId="53" applyNumberFormat="1" applyFont="1" applyFill="1" applyBorder="1" applyAlignment="1" applyProtection="1">
      <alignment horizontal="left" vertical="center"/>
      <protection locked="0"/>
    </xf>
    <xf numFmtId="0" fontId="21" fillId="34" borderId="67" xfId="53" applyNumberFormat="1" applyFont="1" applyFill="1" applyBorder="1" applyAlignment="1" applyProtection="1">
      <alignment horizontal="left" vertical="center" wrapText="1"/>
      <protection locked="0"/>
    </xf>
    <xf numFmtId="0" fontId="21" fillId="34" borderId="62" xfId="53" applyNumberFormat="1" applyFont="1" applyFill="1" applyBorder="1" applyAlignment="1" applyProtection="1">
      <alignment horizontal="left" vertical="center" wrapText="1"/>
      <protection locked="0"/>
    </xf>
    <xf numFmtId="0" fontId="7" fillId="0" borderId="28" xfId="0" applyFont="1" applyFill="1" applyBorder="1" applyAlignment="1">
      <alignment horizontal="left" vertical="center" wrapText="1"/>
    </xf>
    <xf numFmtId="0" fontId="7" fillId="0" borderId="81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1" fontId="7" fillId="0" borderId="77" xfId="0" applyNumberFormat="1" applyFont="1" applyFill="1" applyBorder="1" applyAlignment="1">
      <alignment horizontal="center" vertical="center" wrapText="1"/>
    </xf>
    <xf numFmtId="0" fontId="6" fillId="33" borderId="67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84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/>
    </xf>
    <xf numFmtId="0" fontId="7" fillId="0" borderId="82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1" fontId="7" fillId="0" borderId="64" xfId="0" applyNumberFormat="1" applyFont="1" applyFill="1" applyBorder="1" applyAlignment="1">
      <alignment horizontal="center" vertical="center" wrapText="1"/>
    </xf>
    <xf numFmtId="0" fontId="6" fillId="33" borderId="62" xfId="0" applyFont="1" applyFill="1" applyBorder="1" applyAlignment="1">
      <alignment horizontal="center" vertical="center" wrapText="1"/>
    </xf>
    <xf numFmtId="0" fontId="7" fillId="0" borderId="91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vertical="center"/>
    </xf>
    <xf numFmtId="0" fontId="7" fillId="0" borderId="85" xfId="0" applyFont="1" applyBorder="1" applyAlignment="1">
      <alignment vertical="center"/>
    </xf>
    <xf numFmtId="0" fontId="7" fillId="0" borderId="35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91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1" fontId="9" fillId="0" borderId="33" xfId="0" applyNumberFormat="1" applyFont="1" applyFill="1" applyBorder="1" applyAlignment="1">
      <alignment horizontal="left" vertical="center" wrapText="1"/>
    </xf>
    <xf numFmtId="1" fontId="9" fillId="0" borderId="67" xfId="0" applyNumberFormat="1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1" fontId="7" fillId="0" borderId="85" xfId="0" applyNumberFormat="1" applyFont="1" applyFill="1" applyBorder="1" applyAlignment="1">
      <alignment horizontal="center" vertical="center" wrapText="1"/>
    </xf>
    <xf numFmtId="1" fontId="7" fillId="0" borderId="84" xfId="0" applyNumberFormat="1" applyFont="1" applyFill="1" applyBorder="1" applyAlignment="1">
      <alignment horizontal="center" vertical="center" wrapText="1"/>
    </xf>
    <xf numFmtId="1" fontId="7" fillId="0" borderId="46" xfId="0" applyNumberFormat="1" applyFont="1" applyFill="1" applyBorder="1" applyAlignment="1">
      <alignment horizontal="left" vertical="center" wrapText="1"/>
    </xf>
    <xf numFmtId="1" fontId="7" fillId="0" borderId="43" xfId="0" applyNumberFormat="1" applyFont="1" applyFill="1" applyBorder="1" applyAlignment="1">
      <alignment horizontal="left" vertical="center" wrapText="1"/>
    </xf>
    <xf numFmtId="1" fontId="9" fillId="0" borderId="12" xfId="0" applyNumberFormat="1" applyFont="1" applyFill="1" applyBorder="1" applyAlignment="1">
      <alignment horizontal="left" vertical="center" wrapText="1"/>
    </xf>
    <xf numFmtId="1" fontId="7" fillId="0" borderId="67" xfId="0" applyNumberFormat="1" applyFont="1" applyFill="1" applyBorder="1" applyAlignment="1">
      <alignment horizontal="left" vertical="center" wrapText="1"/>
    </xf>
    <xf numFmtId="1" fontId="7" fillId="0" borderId="28" xfId="0" applyNumberFormat="1" applyFont="1" applyFill="1" applyBorder="1" applyAlignment="1">
      <alignment horizontal="left" vertical="center" wrapText="1"/>
    </xf>
    <xf numFmtId="1" fontId="9" fillId="0" borderId="28" xfId="0" applyNumberFormat="1" applyFont="1" applyFill="1" applyBorder="1" applyAlignment="1">
      <alignment horizontal="left" vertical="center" wrapText="1"/>
    </xf>
    <xf numFmtId="0" fontId="29" fillId="0" borderId="29" xfId="0" applyFont="1" applyFill="1" applyBorder="1" applyAlignment="1">
      <alignment horizontal="center" textRotation="90" wrapText="1"/>
    </xf>
    <xf numFmtId="0" fontId="29" fillId="0" borderId="75" xfId="0" applyFont="1" applyFill="1" applyBorder="1" applyAlignment="1">
      <alignment horizontal="center" textRotation="90" wrapText="1"/>
    </xf>
    <xf numFmtId="0" fontId="7" fillId="0" borderId="84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52" xfId="0" applyFont="1" applyBorder="1" applyAlignment="1">
      <alignment/>
    </xf>
    <xf numFmtId="0" fontId="21" fillId="34" borderId="86" xfId="53" applyNumberFormat="1" applyFont="1" applyFill="1" applyBorder="1" applyAlignment="1" applyProtection="1">
      <alignment horizontal="left" vertical="center"/>
      <protection locked="0"/>
    </xf>
    <xf numFmtId="0" fontId="7" fillId="0" borderId="91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/>
    </xf>
    <xf numFmtId="0" fontId="7" fillId="0" borderId="91" xfId="0" applyFont="1" applyFill="1" applyBorder="1" applyAlignment="1">
      <alignment horizontal="center"/>
    </xf>
    <xf numFmtId="0" fontId="19" fillId="34" borderId="60" xfId="53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horizontal="left"/>
    </xf>
    <xf numFmtId="0" fontId="14" fillId="0" borderId="5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0" fillId="34" borderId="53" xfId="53" applyNumberFormat="1" applyFont="1" applyFill="1" applyBorder="1" applyAlignment="1" applyProtection="1">
      <alignment horizontal="center" vertical="center"/>
      <protection locked="0"/>
    </xf>
    <xf numFmtId="0" fontId="14" fillId="0" borderId="89" xfId="0" applyFont="1" applyFill="1" applyBorder="1" applyAlignment="1">
      <alignment horizontal="center" vertical="center" wrapText="1"/>
    </xf>
    <xf numFmtId="0" fontId="19" fillId="34" borderId="40" xfId="53" applyNumberFormat="1" applyFont="1" applyFill="1" applyBorder="1" applyAlignment="1" applyProtection="1">
      <alignment horizontal="left" vertical="center"/>
      <protection locked="0"/>
    </xf>
    <xf numFmtId="0" fontId="19" fillId="34" borderId="62" xfId="53" applyNumberFormat="1" applyFont="1" applyFill="1" applyBorder="1" applyAlignment="1" applyProtection="1">
      <alignment horizontal="left" vertical="center"/>
      <protection locked="0"/>
    </xf>
    <xf numFmtId="1" fontId="7" fillId="0" borderId="29" xfId="0" applyNumberFormat="1" applyFont="1" applyFill="1" applyBorder="1" applyAlignment="1">
      <alignment horizontal="left" vertical="center" wrapText="1"/>
    </xf>
    <xf numFmtId="0" fontId="4" fillId="37" borderId="53" xfId="53" applyNumberFormat="1" applyFont="1" applyFill="1" applyBorder="1" applyAlignment="1" applyProtection="1">
      <alignment horizontal="center" vertical="center"/>
      <protection locked="0"/>
    </xf>
    <xf numFmtId="0" fontId="10" fillId="0" borderId="53" xfId="0" applyFont="1" applyFill="1" applyBorder="1" applyAlignment="1">
      <alignment horizontal="center" vertical="center" wrapText="1"/>
    </xf>
    <xf numFmtId="1" fontId="14" fillId="0" borderId="53" xfId="0" applyNumberFormat="1" applyFont="1" applyFill="1" applyBorder="1" applyAlignment="1">
      <alignment horizontal="center" vertical="center" wrapText="1"/>
    </xf>
    <xf numFmtId="1" fontId="14" fillId="0" borderId="75" xfId="0" applyNumberFormat="1" applyFont="1" applyFill="1" applyBorder="1" applyAlignment="1">
      <alignment horizontal="center" vertical="center" wrapText="1"/>
    </xf>
    <xf numFmtId="0" fontId="20" fillId="34" borderId="53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6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76" fillId="0" borderId="60" xfId="42" applyFont="1" applyFill="1" applyBorder="1" applyAlignment="1" applyProtection="1">
      <alignment horizontal="left" vertical="center" wrapText="1"/>
      <protection/>
    </xf>
    <xf numFmtId="0" fontId="76" fillId="34" borderId="0" xfId="42" applyNumberFormat="1" applyFont="1" applyFill="1" applyBorder="1" applyAlignment="1" applyProtection="1">
      <alignment horizontal="left" vertical="center"/>
      <protection locked="0"/>
    </xf>
    <xf numFmtId="0" fontId="76" fillId="0" borderId="67" xfId="42" applyFont="1" applyFill="1" applyBorder="1" applyAlignment="1" applyProtection="1">
      <alignment horizontal="left" vertical="center" wrapText="1"/>
      <protection/>
    </xf>
    <xf numFmtId="0" fontId="76" fillId="0" borderId="83" xfId="42" applyFont="1" applyFill="1" applyBorder="1" applyAlignment="1" applyProtection="1">
      <alignment horizontal="left" vertical="center" wrapText="1"/>
      <protection/>
    </xf>
    <xf numFmtId="0" fontId="76" fillId="0" borderId="28" xfId="42" applyFont="1" applyFill="1" applyBorder="1" applyAlignment="1" applyProtection="1">
      <alignment horizontal="left" vertical="center" wrapText="1"/>
      <protection/>
    </xf>
    <xf numFmtId="0" fontId="76" fillId="0" borderId="62" xfId="42" applyFont="1" applyFill="1" applyBorder="1" applyAlignment="1" applyProtection="1">
      <alignment horizontal="left" vertical="center" wrapText="1"/>
      <protection/>
    </xf>
    <xf numFmtId="0" fontId="13" fillId="34" borderId="41" xfId="53" applyNumberFormat="1" applyFont="1" applyFill="1" applyBorder="1" applyAlignment="1" applyProtection="1">
      <alignment horizontal="left" vertical="center"/>
      <protection locked="0"/>
    </xf>
    <xf numFmtId="0" fontId="10" fillId="0" borderId="89" xfId="0" applyFont="1" applyFill="1" applyBorder="1" applyAlignment="1">
      <alignment horizontal="left" vertical="center" wrapText="1"/>
    </xf>
    <xf numFmtId="0" fontId="23" fillId="34" borderId="53" xfId="53" applyNumberFormat="1" applyFont="1" applyFill="1" applyBorder="1" applyAlignment="1" applyProtection="1">
      <alignment horizontal="left" vertical="center"/>
      <protection locked="0"/>
    </xf>
    <xf numFmtId="0" fontId="28" fillId="34" borderId="53" xfId="53" applyNumberFormat="1" applyFont="1" applyFill="1" applyBorder="1" applyAlignment="1" applyProtection="1">
      <alignment horizontal="left" vertical="center"/>
      <protection locked="0"/>
    </xf>
    <xf numFmtId="0" fontId="76" fillId="34" borderId="41" xfId="42" applyNumberFormat="1" applyFont="1" applyFill="1" applyBorder="1" applyAlignment="1" applyProtection="1">
      <alignment horizontal="left" vertical="center"/>
      <protection locked="0"/>
    </xf>
    <xf numFmtId="0" fontId="28" fillId="34" borderId="89" xfId="53" applyNumberFormat="1" applyFont="1" applyFill="1" applyBorder="1" applyAlignment="1" applyProtection="1">
      <alignment horizontal="left" vertical="center"/>
      <protection locked="0"/>
    </xf>
    <xf numFmtId="1" fontId="76" fillId="0" borderId="61" xfId="42" applyNumberFormat="1" applyFont="1" applyFill="1" applyBorder="1" applyAlignment="1" applyProtection="1">
      <alignment horizontal="left" vertical="center" wrapText="1"/>
      <protection/>
    </xf>
    <xf numFmtId="1" fontId="7" fillId="0" borderId="68" xfId="0" applyNumberFormat="1" applyFont="1" applyFill="1" applyBorder="1" applyAlignment="1">
      <alignment vertical="center" wrapText="1"/>
    </xf>
    <xf numFmtId="0" fontId="7" fillId="0" borderId="86" xfId="0" applyFont="1" applyFill="1" applyBorder="1" applyAlignment="1">
      <alignment horizontal="left" vertical="center" wrapText="1"/>
    </xf>
    <xf numFmtId="0" fontId="76" fillId="34" borderId="28" xfId="42" applyNumberFormat="1" applyFont="1" applyFill="1" applyBorder="1" applyAlignment="1" applyProtection="1">
      <alignment horizontal="left" vertical="center"/>
      <protection locked="0"/>
    </xf>
    <xf numFmtId="0" fontId="19" fillId="34" borderId="61" xfId="53" applyNumberFormat="1" applyFont="1" applyFill="1" applyBorder="1" applyAlignment="1" applyProtection="1">
      <alignment horizontal="left" vertical="center"/>
      <protection locked="0"/>
    </xf>
    <xf numFmtId="1" fontId="7" fillId="0" borderId="63" xfId="0" applyNumberFormat="1" applyFont="1" applyFill="1" applyBorder="1" applyAlignment="1">
      <alignment vertical="center" wrapText="1"/>
    </xf>
    <xf numFmtId="1" fontId="7" fillId="0" borderId="92" xfId="0" applyNumberFormat="1" applyFont="1" applyFill="1" applyBorder="1" applyAlignment="1">
      <alignment horizontal="left" vertical="center" wrapText="1"/>
    </xf>
    <xf numFmtId="0" fontId="14" fillId="0" borderId="53" xfId="0" applyFont="1" applyFill="1" applyBorder="1" applyAlignment="1">
      <alignment horizontal="left" vertical="center" wrapText="1"/>
    </xf>
    <xf numFmtId="0" fontId="23" fillId="34" borderId="89" xfId="53" applyNumberFormat="1" applyFont="1" applyFill="1" applyBorder="1" applyAlignment="1" applyProtection="1">
      <alignment horizontal="left" vertical="center"/>
      <protection locked="0"/>
    </xf>
    <xf numFmtId="0" fontId="76" fillId="0" borderId="67" xfId="42" applyFont="1" applyBorder="1" applyAlignment="1" applyProtection="1">
      <alignment horizontal="left"/>
      <protection/>
    </xf>
    <xf numFmtId="0" fontId="77" fillId="0" borderId="28" xfId="0" applyFont="1" applyBorder="1" applyAlignment="1">
      <alignment horizontal="left" vertical="center"/>
    </xf>
    <xf numFmtId="0" fontId="31" fillId="0" borderId="28" xfId="0" applyFont="1" applyBorder="1" applyAlignment="1">
      <alignment horizontal="left"/>
    </xf>
    <xf numFmtId="0" fontId="20" fillId="34" borderId="0" xfId="53" applyNumberFormat="1" applyFont="1" applyFill="1" applyBorder="1" applyAlignment="1" applyProtection="1">
      <alignment horizontal="left" vertical="center"/>
      <protection locked="0"/>
    </xf>
    <xf numFmtId="0" fontId="20" fillId="34" borderId="80" xfId="53" applyNumberFormat="1" applyFont="1" applyFill="1" applyBorder="1" applyAlignment="1" applyProtection="1">
      <alignment horizontal="left" vertical="center"/>
      <protection locked="0"/>
    </xf>
    <xf numFmtId="0" fontId="77" fillId="0" borderId="98" xfId="0" applyFont="1" applyBorder="1" applyAlignment="1">
      <alignment horizontal="left" vertical="center" wrapText="1"/>
    </xf>
    <xf numFmtId="0" fontId="61" fillId="0" borderId="99" xfId="42" applyBorder="1" applyAlignment="1" applyProtection="1">
      <alignment horizontal="center" vertical="center"/>
      <protection/>
    </xf>
    <xf numFmtId="0" fontId="77" fillId="0" borderId="99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28" fillId="34" borderId="13" xfId="53" applyNumberFormat="1" applyFont="1" applyFill="1" applyBorder="1" applyAlignment="1" applyProtection="1">
      <alignment horizontal="center" vertical="center"/>
      <protection locked="0"/>
    </xf>
    <xf numFmtId="0" fontId="13" fillId="34" borderId="28" xfId="53" applyNumberFormat="1" applyFont="1" applyFill="1" applyBorder="1" applyAlignment="1" applyProtection="1">
      <alignment horizontal="left" vertical="center"/>
      <protection locked="0"/>
    </xf>
    <xf numFmtId="0" fontId="13" fillId="34" borderId="62" xfId="53" applyNumberFormat="1" applyFont="1" applyFill="1" applyBorder="1" applyAlignment="1" applyProtection="1">
      <alignment horizontal="left" vertical="center"/>
      <protection locked="0"/>
    </xf>
    <xf numFmtId="0" fontId="10" fillId="0" borderId="27" xfId="0" applyFont="1" applyFill="1" applyBorder="1" applyAlignment="1">
      <alignment horizontal="left" vertical="center" wrapText="1"/>
    </xf>
    <xf numFmtId="0" fontId="28" fillId="34" borderId="13" xfId="53" applyNumberFormat="1" applyFont="1" applyFill="1" applyBorder="1" applyAlignment="1" applyProtection="1">
      <alignment horizontal="left" vertical="center"/>
      <protection locked="0"/>
    </xf>
    <xf numFmtId="0" fontId="76" fillId="0" borderId="99" xfId="42" applyFont="1" applyBorder="1" applyAlignment="1" applyProtection="1">
      <alignment horizontal="left" vertical="center"/>
      <protection/>
    </xf>
    <xf numFmtId="0" fontId="76" fillId="34" borderId="67" xfId="42" applyNumberFormat="1" applyFont="1" applyFill="1" applyBorder="1" applyAlignment="1" applyProtection="1">
      <alignment horizontal="left" vertical="center"/>
      <protection locked="0"/>
    </xf>
    <xf numFmtId="1" fontId="76" fillId="0" borderId="48" xfId="42" applyNumberFormat="1" applyFont="1" applyFill="1" applyBorder="1" applyAlignment="1" applyProtection="1">
      <alignment horizontal="left" vertical="center" wrapText="1"/>
      <protection/>
    </xf>
    <xf numFmtId="1" fontId="76" fillId="0" borderId="68" xfId="42" applyNumberFormat="1" applyFont="1" applyFill="1" applyBorder="1" applyAlignment="1" applyProtection="1">
      <alignment horizontal="left" vertical="center" wrapText="1"/>
      <protection/>
    </xf>
    <xf numFmtId="1" fontId="76" fillId="0" borderId="69" xfId="42" applyNumberFormat="1" applyFont="1" applyFill="1" applyBorder="1" applyAlignment="1" applyProtection="1">
      <alignment horizontal="left" vertical="center" wrapText="1"/>
      <protection/>
    </xf>
    <xf numFmtId="1" fontId="76" fillId="0" borderId="67" xfId="42" applyNumberFormat="1" applyFont="1" applyFill="1" applyBorder="1" applyAlignment="1" applyProtection="1">
      <alignment horizontal="left" vertical="center" wrapText="1"/>
      <protection/>
    </xf>
    <xf numFmtId="1" fontId="76" fillId="0" borderId="28" xfId="42" applyNumberFormat="1" applyFont="1" applyFill="1" applyBorder="1" applyAlignment="1" applyProtection="1">
      <alignment horizontal="left" vertical="center" wrapText="1"/>
      <protection/>
    </xf>
    <xf numFmtId="1" fontId="76" fillId="0" borderId="37" xfId="42" applyNumberFormat="1" applyFont="1" applyFill="1" applyBorder="1" applyAlignment="1" applyProtection="1">
      <alignment horizontal="left" vertical="center" wrapText="1"/>
      <protection/>
    </xf>
    <xf numFmtId="0" fontId="76" fillId="0" borderId="63" xfId="42" applyFont="1" applyFill="1" applyBorder="1" applyAlignment="1" applyProtection="1">
      <alignment horizontal="left" vertical="center" wrapText="1"/>
      <protection/>
    </xf>
    <xf numFmtId="0" fontId="76" fillId="0" borderId="48" xfId="42" applyFont="1" applyFill="1" applyBorder="1" applyAlignment="1" applyProtection="1">
      <alignment horizontal="left" vertical="center" wrapText="1"/>
      <protection/>
    </xf>
    <xf numFmtId="0" fontId="76" fillId="0" borderId="68" xfId="42" applyFont="1" applyFill="1" applyBorder="1" applyAlignment="1" applyProtection="1">
      <alignment horizontal="left" vertical="center" wrapText="1"/>
      <protection/>
    </xf>
    <xf numFmtId="1" fontId="76" fillId="0" borderId="20" xfId="42" applyNumberFormat="1" applyFont="1" applyFill="1" applyBorder="1" applyAlignment="1" applyProtection="1">
      <alignment horizontal="left" vertical="center" wrapText="1"/>
      <protection/>
    </xf>
    <xf numFmtId="0" fontId="10" fillId="0" borderId="53" xfId="0" applyFont="1" applyFill="1" applyBorder="1" applyAlignment="1">
      <alignment horizontal="left" vertical="center" wrapText="1"/>
    </xf>
    <xf numFmtId="0" fontId="28" fillId="34" borderId="75" xfId="53" applyNumberFormat="1" applyFont="1" applyFill="1" applyBorder="1" applyAlignment="1" applyProtection="1">
      <alignment horizontal="left" vertical="center"/>
      <protection locked="0"/>
    </xf>
    <xf numFmtId="0" fontId="5" fillId="33" borderId="92" xfId="0" applyFont="1" applyFill="1" applyBorder="1" applyAlignment="1">
      <alignment horizontal="center" vertical="center" wrapText="1"/>
    </xf>
    <xf numFmtId="1" fontId="76" fillId="0" borderId="37" xfId="42" applyNumberFormat="1" applyFont="1" applyFill="1" applyBorder="1" applyAlignment="1" applyProtection="1">
      <alignment vertical="center" wrapText="1"/>
      <protection/>
    </xf>
    <xf numFmtId="0" fontId="76" fillId="34" borderId="37" xfId="42" applyNumberFormat="1" applyFont="1" applyFill="1" applyBorder="1" applyAlignment="1" applyProtection="1">
      <alignment horizontal="left" vertical="center"/>
      <protection locked="0"/>
    </xf>
    <xf numFmtId="1" fontId="76" fillId="0" borderId="46" xfId="42" applyNumberFormat="1" applyFont="1" applyFill="1" applyBorder="1" applyAlignment="1" applyProtection="1">
      <alignment horizontal="left" vertical="center" wrapText="1"/>
      <protection/>
    </xf>
    <xf numFmtId="0" fontId="13" fillId="34" borderId="40" xfId="53" applyNumberFormat="1" applyFont="1" applyFill="1" applyBorder="1" applyAlignment="1" applyProtection="1">
      <alignment horizontal="left" vertical="center"/>
      <protection locked="0"/>
    </xf>
    <xf numFmtId="0" fontId="20" fillId="34" borderId="53" xfId="53" applyNumberFormat="1" applyFont="1" applyFill="1" applyBorder="1" applyAlignment="1" applyProtection="1">
      <alignment horizontal="left" vertical="center"/>
      <protection locked="0"/>
    </xf>
    <xf numFmtId="0" fontId="28" fillId="34" borderId="38" xfId="53" applyNumberFormat="1" applyFont="1" applyFill="1" applyBorder="1" applyAlignment="1" applyProtection="1">
      <alignment horizontal="left" vertical="center"/>
      <protection locked="0"/>
    </xf>
    <xf numFmtId="0" fontId="77" fillId="0" borderId="28" xfId="0" applyFont="1" applyBorder="1" applyAlignment="1">
      <alignment horizontal="left" vertical="center"/>
    </xf>
    <xf numFmtId="0" fontId="77" fillId="0" borderId="99" xfId="0" applyFont="1" applyBorder="1" applyAlignment="1">
      <alignment horizontal="left" vertical="center" wrapText="1"/>
    </xf>
    <xf numFmtId="0" fontId="9" fillId="0" borderId="68" xfId="0" applyFont="1" applyFill="1" applyBorder="1" applyAlignment="1">
      <alignment horizontal="left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76" fillId="0" borderId="61" xfId="42" applyFont="1" applyFill="1" applyBorder="1" applyAlignment="1" applyProtection="1">
      <alignment horizontal="left" vertical="center" wrapText="1"/>
      <protection/>
    </xf>
    <xf numFmtId="1" fontId="76" fillId="0" borderId="29" xfId="42" applyNumberFormat="1" applyFont="1" applyFill="1" applyBorder="1" applyAlignment="1" applyProtection="1">
      <alignment horizontal="left" vertical="center" wrapText="1"/>
      <protection/>
    </xf>
    <xf numFmtId="0" fontId="76" fillId="0" borderId="36" xfId="42" applyFont="1" applyFill="1" applyBorder="1" applyAlignment="1" applyProtection="1">
      <alignment horizontal="left" vertical="center" wrapText="1"/>
      <protection/>
    </xf>
    <xf numFmtId="0" fontId="28" fillId="34" borderId="29" xfId="53" applyNumberFormat="1" applyFont="1" applyFill="1" applyBorder="1" applyAlignment="1" applyProtection="1">
      <alignment horizontal="left" vertical="center"/>
      <protection locked="0"/>
    </xf>
    <xf numFmtId="0" fontId="77" fillId="0" borderId="99" xfId="0" applyFont="1" applyBorder="1" applyAlignment="1">
      <alignment horizontal="left" vertical="center"/>
    </xf>
    <xf numFmtId="1" fontId="10" fillId="0" borderId="38" xfId="0" applyNumberFormat="1" applyFont="1" applyFill="1" applyBorder="1" applyAlignment="1">
      <alignment horizontal="left" vertical="center" wrapText="1"/>
    </xf>
    <xf numFmtId="0" fontId="13" fillId="34" borderId="53" xfId="53" applyNumberFormat="1" applyFont="1" applyFill="1" applyBorder="1" applyAlignment="1" applyProtection="1">
      <alignment horizontal="left" vertical="center"/>
      <protection locked="0"/>
    </xf>
    <xf numFmtId="0" fontId="20" fillId="34" borderId="13" xfId="53" applyNumberFormat="1" applyFont="1" applyFill="1" applyBorder="1" applyAlignment="1" applyProtection="1">
      <alignment horizontal="center" vertical="center"/>
      <protection locked="0"/>
    </xf>
    <xf numFmtId="0" fontId="19" fillId="34" borderId="40" xfId="53" applyNumberFormat="1" applyFont="1" applyFill="1" applyBorder="1" applyAlignment="1" applyProtection="1">
      <alignment horizontal="left" vertical="center" wrapText="1"/>
      <protection locked="0"/>
    </xf>
    <xf numFmtId="0" fontId="20" fillId="34" borderId="53" xfId="53" applyNumberFormat="1" applyFont="1" applyFill="1" applyBorder="1" applyAlignment="1" applyProtection="1">
      <alignment horizontal="center" vertical="center"/>
      <protection locked="0"/>
    </xf>
    <xf numFmtId="0" fontId="20" fillId="34" borderId="53" xfId="53" applyNumberFormat="1" applyFont="1" applyFill="1" applyBorder="1" applyAlignment="1">
      <alignment horizontal="center" vertical="center"/>
      <protection/>
    </xf>
    <xf numFmtId="0" fontId="20" fillId="34" borderId="35" xfId="53" applyNumberFormat="1" applyFont="1" applyFill="1" applyBorder="1" applyAlignment="1">
      <alignment horizontal="center" vertical="center"/>
      <protection/>
    </xf>
    <xf numFmtId="0" fontId="19" fillId="34" borderId="53" xfId="53" applyNumberFormat="1" applyFont="1" applyFill="1" applyBorder="1" applyAlignment="1" applyProtection="1">
      <alignment horizontal="center" vertical="center" wrapText="1"/>
      <protection locked="0"/>
    </xf>
    <xf numFmtId="0" fontId="19" fillId="34" borderId="62" xfId="53" applyNumberFormat="1" applyFont="1" applyFill="1" applyBorder="1" applyAlignment="1" applyProtection="1">
      <alignment horizontal="left" vertical="center"/>
      <protection locked="0"/>
    </xf>
    <xf numFmtId="0" fontId="9" fillId="0" borderId="68" xfId="0" applyFont="1" applyFill="1" applyBorder="1" applyAlignment="1">
      <alignment vertical="center" wrapText="1"/>
    </xf>
    <xf numFmtId="0" fontId="9" fillId="0" borderId="92" xfId="0" applyFont="1" applyFill="1" applyBorder="1" applyAlignment="1">
      <alignment vertical="center" wrapText="1"/>
    </xf>
    <xf numFmtId="0" fontId="9" fillId="0" borderId="86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76" fillId="0" borderId="10" xfId="42" applyFont="1" applyFill="1" applyBorder="1" applyAlignment="1" applyProtection="1">
      <alignment horizontal="left" vertical="center" wrapText="1"/>
      <protection/>
    </xf>
    <xf numFmtId="1" fontId="9" fillId="0" borderId="92" xfId="0" applyNumberFormat="1" applyFont="1" applyFill="1" applyBorder="1" applyAlignment="1">
      <alignment horizontal="left" vertical="center" wrapText="1"/>
    </xf>
    <xf numFmtId="0" fontId="77" fillId="0" borderId="99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6" fillId="0" borderId="29" xfId="42" applyFont="1" applyFill="1" applyBorder="1" applyAlignment="1" applyProtection="1">
      <alignment horizontal="left" vertical="center" wrapText="1"/>
      <protection/>
    </xf>
    <xf numFmtId="0" fontId="77" fillId="0" borderId="10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32" fillId="0" borderId="101" xfId="0" applyFont="1" applyBorder="1" applyAlignment="1">
      <alignment/>
    </xf>
    <xf numFmtId="0" fontId="76" fillId="0" borderId="0" xfId="42" applyFont="1" applyFill="1" applyBorder="1" applyAlignment="1" applyProtection="1">
      <alignment/>
      <protection/>
    </xf>
    <xf numFmtId="0" fontId="6" fillId="0" borderId="61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76" fillId="0" borderId="28" xfId="42" applyFont="1" applyFill="1" applyBorder="1" applyAlignment="1" applyProtection="1">
      <alignment vertical="center" wrapText="1"/>
      <protection/>
    </xf>
    <xf numFmtId="0" fontId="77" fillId="0" borderId="99" xfId="0" applyFont="1" applyBorder="1" applyAlignment="1">
      <alignment vertical="center"/>
    </xf>
    <xf numFmtId="0" fontId="76" fillId="0" borderId="10" xfId="42" applyFont="1" applyFill="1" applyBorder="1" applyAlignment="1" applyProtection="1">
      <alignment vertical="center" wrapText="1"/>
      <protection/>
    </xf>
    <xf numFmtId="1" fontId="10" fillId="0" borderId="10" xfId="0" applyNumberFormat="1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vertical="center" wrapText="1"/>
    </xf>
    <xf numFmtId="0" fontId="76" fillId="0" borderId="10" xfId="42" applyFont="1" applyFill="1" applyBorder="1" applyAlignment="1" applyProtection="1">
      <alignment vertical="center" wrapText="1"/>
      <protection/>
    </xf>
    <xf numFmtId="0" fontId="10" fillId="0" borderId="75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14" fillId="0" borderId="38" xfId="0" applyNumberFormat="1" applyFont="1" applyFill="1" applyBorder="1" applyAlignment="1">
      <alignment horizontal="center" vertical="center" wrapText="1"/>
    </xf>
    <xf numFmtId="0" fontId="77" fillId="0" borderId="99" xfId="0" applyFont="1" applyBorder="1" applyAlignment="1">
      <alignment horizontal="left" vertical="center" wrapText="1"/>
    </xf>
    <xf numFmtId="1" fontId="14" fillId="0" borderId="53" xfId="0" applyNumberFormat="1" applyFont="1" applyFill="1" applyBorder="1" applyAlignment="1">
      <alignment horizontal="left" vertical="center" wrapText="1"/>
    </xf>
    <xf numFmtId="0" fontId="78" fillId="0" borderId="102" xfId="0" applyFont="1" applyBorder="1" applyAlignment="1">
      <alignment horizontal="left" vertical="center"/>
    </xf>
    <xf numFmtId="0" fontId="32" fillId="0" borderId="103" xfId="0" applyFont="1" applyBorder="1" applyAlignment="1">
      <alignment horizontal="left"/>
    </xf>
    <xf numFmtId="0" fontId="32" fillId="0" borderId="104" xfId="0" applyFont="1" applyBorder="1" applyAlignment="1">
      <alignment horizontal="left"/>
    </xf>
    <xf numFmtId="0" fontId="7" fillId="0" borderId="68" xfId="0" applyFont="1" applyFill="1" applyBorder="1" applyAlignment="1">
      <alignment vertical="center" wrapText="1"/>
    </xf>
    <xf numFmtId="0" fontId="77" fillId="0" borderId="99" xfId="0" applyFont="1" applyBorder="1" applyAlignment="1">
      <alignment vertical="center"/>
    </xf>
    <xf numFmtId="0" fontId="77" fillId="0" borderId="100" xfId="0" applyFont="1" applyBorder="1" applyAlignment="1">
      <alignment horizontal="left" vertical="center"/>
    </xf>
    <xf numFmtId="0" fontId="28" fillId="37" borderId="53" xfId="53" applyNumberFormat="1" applyFont="1" applyFill="1" applyBorder="1" applyAlignment="1">
      <alignment horizontal="left" vertical="center"/>
      <protection/>
    </xf>
    <xf numFmtId="0" fontId="76" fillId="0" borderId="14" xfId="42" applyFont="1" applyFill="1" applyBorder="1" applyAlignment="1" applyProtection="1">
      <alignment horizontal="left" vertical="center" wrapText="1"/>
      <protection/>
    </xf>
    <xf numFmtId="0" fontId="76" fillId="0" borderId="23" xfId="42" applyFont="1" applyFill="1" applyBorder="1" applyAlignment="1" applyProtection="1">
      <alignment horizontal="left" vertical="center" wrapText="1"/>
      <protection/>
    </xf>
    <xf numFmtId="0" fontId="76" fillId="0" borderId="37" xfId="42" applyFont="1" applyFill="1" applyBorder="1" applyAlignment="1" applyProtection="1">
      <alignment horizontal="left" vertical="center" wrapText="1"/>
      <protection/>
    </xf>
    <xf numFmtId="1" fontId="10" fillId="0" borderId="38" xfId="0" applyNumberFormat="1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14" fillId="0" borderId="75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76" fillId="0" borderId="28" xfId="42" applyFont="1" applyFill="1" applyBorder="1" applyAlignment="1" applyProtection="1">
      <alignment vertical="center" wrapText="1"/>
      <protection/>
    </xf>
    <xf numFmtId="0" fontId="76" fillId="0" borderId="29" xfId="42" applyFont="1" applyFill="1" applyBorder="1" applyAlignment="1" applyProtection="1">
      <alignment vertical="center" wrapText="1"/>
      <protection/>
    </xf>
    <xf numFmtId="0" fontId="76" fillId="0" borderId="40" xfId="42" applyFont="1" applyFill="1" applyBorder="1" applyAlignment="1" applyProtection="1">
      <alignment vertical="center" wrapText="1"/>
      <protection/>
    </xf>
    <xf numFmtId="0" fontId="76" fillId="0" borderId="36" xfId="42" applyFont="1" applyFill="1" applyBorder="1" applyAlignment="1" applyProtection="1">
      <alignment vertical="center" wrapText="1"/>
      <protection/>
    </xf>
    <xf numFmtId="0" fontId="6" fillId="0" borderId="61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10" fillId="0" borderId="75" xfId="0" applyFont="1" applyFill="1" applyBorder="1" applyAlignment="1">
      <alignment vertical="center" wrapText="1"/>
    </xf>
    <xf numFmtId="0" fontId="76" fillId="0" borderId="67" xfId="42" applyFont="1" applyFill="1" applyBorder="1" applyAlignment="1" applyProtection="1">
      <alignment vertical="center" wrapText="1"/>
      <protection/>
    </xf>
    <xf numFmtId="1" fontId="10" fillId="0" borderId="38" xfId="0" applyNumberFormat="1" applyFont="1" applyFill="1" applyBorder="1" applyAlignment="1">
      <alignment vertical="center" wrapText="1"/>
    </xf>
    <xf numFmtId="0" fontId="76" fillId="0" borderId="37" xfId="42" applyFont="1" applyFill="1" applyBorder="1" applyAlignment="1" applyProtection="1">
      <alignment vertical="center" wrapText="1"/>
      <protection/>
    </xf>
    <xf numFmtId="0" fontId="76" fillId="0" borderId="38" xfId="42" applyFont="1" applyFill="1" applyBorder="1" applyAlignment="1" applyProtection="1">
      <alignment/>
      <protection/>
    </xf>
    <xf numFmtId="0" fontId="12" fillId="0" borderId="86" xfId="0" applyFont="1" applyFill="1" applyBorder="1" applyAlignment="1">
      <alignment horizontal="left" vertical="center" wrapText="1"/>
    </xf>
    <xf numFmtId="0" fontId="12" fillId="0" borderId="68" xfId="0" applyFont="1" applyFill="1" applyBorder="1" applyAlignment="1">
      <alignment horizontal="left" vertical="center" wrapText="1"/>
    </xf>
    <xf numFmtId="0" fontId="12" fillId="0" borderId="92" xfId="0" applyFont="1" applyFill="1" applyBorder="1" applyAlignment="1">
      <alignment vertical="center" wrapText="1"/>
    </xf>
    <xf numFmtId="0" fontId="12" fillId="0" borderId="63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77" fillId="0" borderId="105" xfId="0" applyFont="1" applyBorder="1" applyAlignment="1">
      <alignment vertical="center"/>
    </xf>
    <xf numFmtId="0" fontId="77" fillId="0" borderId="98" xfId="0" applyFont="1" applyBorder="1" applyAlignment="1">
      <alignment vertical="center"/>
    </xf>
    <xf numFmtId="0" fontId="7" fillId="0" borderId="86" xfId="0" applyFont="1" applyFill="1" applyBorder="1" applyAlignment="1">
      <alignment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76" fillId="0" borderId="38" xfId="42" applyFont="1" applyFill="1" applyBorder="1" applyAlignment="1" applyProtection="1">
      <alignment horizontal="left"/>
      <protection/>
    </xf>
    <xf numFmtId="1" fontId="10" fillId="0" borderId="53" xfId="0" applyNumberFormat="1" applyFont="1" applyFill="1" applyBorder="1" applyAlignment="1">
      <alignment horizontal="left" vertical="center" wrapText="1"/>
    </xf>
    <xf numFmtId="1" fontId="10" fillId="0" borderId="40" xfId="0" applyNumberFormat="1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vertical="center" wrapText="1"/>
    </xf>
    <xf numFmtId="1" fontId="14" fillId="0" borderId="26" xfId="0" applyNumberFormat="1" applyFont="1" applyFill="1" applyBorder="1" applyAlignment="1">
      <alignment horizontal="center" vertical="center" wrapText="1"/>
    </xf>
    <xf numFmtId="1" fontId="7" fillId="0" borderId="67" xfId="0" applyNumberFormat="1" applyFont="1" applyFill="1" applyBorder="1" applyAlignment="1">
      <alignment vertical="center" wrapText="1"/>
    </xf>
    <xf numFmtId="1" fontId="7" fillId="0" borderId="20" xfId="0" applyNumberFormat="1" applyFont="1" applyFill="1" applyBorder="1" applyAlignment="1">
      <alignment vertical="center" wrapText="1"/>
    </xf>
    <xf numFmtId="1" fontId="7" fillId="0" borderId="92" xfId="0" applyNumberFormat="1" applyFont="1" applyFill="1" applyBorder="1" applyAlignment="1">
      <alignment vertical="center" wrapText="1"/>
    </xf>
    <xf numFmtId="1" fontId="7" fillId="0" borderId="23" xfId="0" applyNumberFormat="1" applyFont="1" applyFill="1" applyBorder="1" applyAlignment="1">
      <alignment vertical="center" wrapText="1"/>
    </xf>
    <xf numFmtId="1" fontId="10" fillId="0" borderId="14" xfId="0" applyNumberFormat="1" applyFont="1" applyFill="1" applyBorder="1" applyAlignment="1">
      <alignment horizontal="left" vertical="center" wrapText="1"/>
    </xf>
    <xf numFmtId="1" fontId="76" fillId="0" borderId="26" xfId="42" applyNumberFormat="1" applyFont="1" applyFill="1" applyBorder="1" applyAlignment="1" applyProtection="1">
      <alignment vertical="center" wrapText="1"/>
      <protection/>
    </xf>
    <xf numFmtId="0" fontId="76" fillId="0" borderId="67" xfId="42" applyFont="1" applyFill="1" applyBorder="1" applyAlignment="1" applyProtection="1">
      <alignment horizontal="left" vertical="center" wrapText="1"/>
      <protection/>
    </xf>
    <xf numFmtId="0" fontId="76" fillId="0" borderId="28" xfId="42" applyFont="1" applyFill="1" applyBorder="1" applyAlignment="1" applyProtection="1">
      <alignment horizontal="left" vertical="center" wrapText="1"/>
      <protection/>
    </xf>
    <xf numFmtId="0" fontId="76" fillId="0" borderId="62" xfId="42" applyFont="1" applyFill="1" applyBorder="1" applyAlignment="1" applyProtection="1">
      <alignment horizontal="left" vertical="center" wrapText="1"/>
      <protection/>
    </xf>
    <xf numFmtId="1" fontId="10" fillId="0" borderId="35" xfId="0" applyNumberFormat="1" applyFont="1" applyFill="1" applyBorder="1" applyAlignment="1">
      <alignment horizontal="left" vertical="center" wrapText="1"/>
    </xf>
    <xf numFmtId="1" fontId="7" fillId="0" borderId="53" xfId="0" applyNumberFormat="1" applyFont="1" applyFill="1" applyBorder="1" applyAlignment="1">
      <alignment horizontal="left" vertical="center" wrapText="1"/>
    </xf>
    <xf numFmtId="0" fontId="76" fillId="0" borderId="40" xfId="42" applyFont="1" applyFill="1" applyBorder="1" applyAlignment="1" applyProtection="1">
      <alignment horizontal="left" vertical="center" wrapText="1"/>
      <protection/>
    </xf>
    <xf numFmtId="1" fontId="10" fillId="0" borderId="53" xfId="0" applyNumberFormat="1" applyFont="1" applyFill="1" applyBorder="1" applyAlignment="1">
      <alignment horizontal="left" vertical="center" wrapText="1"/>
    </xf>
    <xf numFmtId="0" fontId="28" fillId="34" borderId="89" xfId="53" applyNumberFormat="1" applyFont="1" applyFill="1" applyBorder="1" applyAlignment="1" applyProtection="1">
      <alignment horizontal="left" vertical="center" wrapText="1"/>
      <protection locked="0"/>
    </xf>
    <xf numFmtId="0" fontId="7" fillId="0" borderId="62" xfId="0" applyFont="1" applyFill="1" applyBorder="1" applyAlignment="1">
      <alignment vertical="center" wrapText="1"/>
    </xf>
    <xf numFmtId="1" fontId="10" fillId="0" borderId="53" xfId="0" applyNumberFormat="1" applyFont="1" applyFill="1" applyBorder="1" applyAlignment="1">
      <alignment vertical="center" wrapText="1"/>
    </xf>
    <xf numFmtId="0" fontId="28" fillId="34" borderId="53" xfId="53" applyNumberFormat="1" applyFont="1" applyFill="1" applyBorder="1" applyAlignment="1" applyProtection="1">
      <alignment vertical="center" wrapText="1"/>
      <protection locked="0"/>
    </xf>
    <xf numFmtId="0" fontId="13" fillId="34" borderId="61" xfId="53" applyNumberFormat="1" applyFont="1" applyFill="1" applyBorder="1" applyAlignment="1" applyProtection="1">
      <alignment vertical="center" wrapText="1"/>
      <protection locked="0"/>
    </xf>
    <xf numFmtId="0" fontId="13" fillId="34" borderId="0" xfId="53" applyNumberFormat="1" applyFont="1" applyFill="1" applyBorder="1" applyAlignment="1" applyProtection="1">
      <alignment vertical="center" wrapText="1"/>
      <protection locked="0"/>
    </xf>
    <xf numFmtId="0" fontId="7" fillId="0" borderId="69" xfId="0" applyFont="1" applyFill="1" applyBorder="1" applyAlignment="1">
      <alignment horizontal="left" vertical="center" wrapText="1"/>
    </xf>
    <xf numFmtId="0" fontId="7" fillId="0" borderId="92" xfId="0" applyFont="1" applyFill="1" applyBorder="1" applyAlignment="1">
      <alignment vertical="center" wrapText="1"/>
    </xf>
    <xf numFmtId="0" fontId="29" fillId="0" borderId="35" xfId="0" applyFont="1" applyFill="1" applyBorder="1" applyAlignment="1">
      <alignment horizontal="center" textRotation="90" wrapText="1"/>
    </xf>
    <xf numFmtId="0" fontId="7" fillId="35" borderId="35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20" fillId="37" borderId="38" xfId="53" applyNumberFormat="1" applyFont="1" applyFill="1" applyBorder="1" applyAlignment="1">
      <alignment horizontal="center" vertical="center"/>
      <protection/>
    </xf>
    <xf numFmtId="0" fontId="20" fillId="34" borderId="38" xfId="53" applyNumberFormat="1" applyFont="1" applyFill="1" applyBorder="1" applyAlignment="1" applyProtection="1">
      <alignment horizontal="center" vertical="center" wrapText="1"/>
      <protection locked="0"/>
    </xf>
    <xf numFmtId="0" fontId="4" fillId="37" borderId="38" xfId="53" applyNumberFormat="1" applyFont="1" applyFill="1" applyBorder="1" applyAlignment="1" applyProtection="1">
      <alignment horizontal="center" vertical="center"/>
      <protection locked="0"/>
    </xf>
    <xf numFmtId="0" fontId="28" fillId="34" borderId="38" xfId="53" applyNumberFormat="1" applyFont="1" applyFill="1" applyBorder="1" applyAlignment="1">
      <alignment horizontal="center" vertical="center"/>
      <protection/>
    </xf>
    <xf numFmtId="0" fontId="28" fillId="34" borderId="38" xfId="53" applyNumberFormat="1" applyFont="1" applyFill="1" applyBorder="1" applyAlignment="1" applyProtection="1">
      <alignment horizontal="center" vertical="center" wrapText="1"/>
      <protection locked="0"/>
    </xf>
    <xf numFmtId="0" fontId="30" fillId="37" borderId="38" xfId="53" applyNumberFormat="1" applyFont="1" applyFill="1" applyBorder="1" applyAlignment="1" applyProtection="1">
      <alignment horizontal="center" vertical="center"/>
      <protection locked="0"/>
    </xf>
    <xf numFmtId="0" fontId="7" fillId="0" borderId="60" xfId="0" applyFont="1" applyFill="1" applyBorder="1" applyAlignment="1">
      <alignment horizontal="left" vertical="center" wrapText="1"/>
    </xf>
    <xf numFmtId="0" fontId="20" fillId="34" borderId="29" xfId="53" applyNumberFormat="1" applyFont="1" applyFill="1" applyBorder="1" applyAlignment="1" applyProtection="1">
      <alignment horizontal="center" vertical="center"/>
      <protection locked="0"/>
    </xf>
    <xf numFmtId="0" fontId="20" fillId="34" borderId="38" xfId="53" applyNumberFormat="1" applyFont="1" applyFill="1" applyBorder="1" applyAlignment="1" applyProtection="1">
      <alignment horizontal="center" vertical="center"/>
      <protection locked="0"/>
    </xf>
    <xf numFmtId="0" fontId="14" fillId="0" borderId="38" xfId="0" applyFont="1" applyFill="1" applyBorder="1" applyAlignment="1">
      <alignment horizontal="center" vertical="center" wrapText="1"/>
    </xf>
    <xf numFmtId="0" fontId="19" fillId="34" borderId="42" xfId="53" applyNumberFormat="1" applyFont="1" applyFill="1" applyBorder="1" applyAlignment="1" applyProtection="1">
      <alignment horizontal="left" vertical="center"/>
      <protection locked="0"/>
    </xf>
    <xf numFmtId="0" fontId="19" fillId="34" borderId="64" xfId="53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6" fillId="0" borderId="106" xfId="0" applyFont="1" applyFill="1" applyBorder="1" applyAlignment="1">
      <alignment horizontal="left" vertical="center" wrapText="1"/>
    </xf>
    <xf numFmtId="0" fontId="6" fillId="0" borderId="107" xfId="0" applyFont="1" applyFill="1" applyBorder="1" applyAlignment="1">
      <alignment horizontal="left" vertical="center" wrapText="1"/>
    </xf>
    <xf numFmtId="0" fontId="6" fillId="0" borderId="106" xfId="0" applyFont="1" applyFill="1" applyBorder="1" applyAlignment="1">
      <alignment horizontal="center" vertical="center" wrapText="1"/>
    </xf>
    <xf numFmtId="0" fontId="6" fillId="0" borderId="107" xfId="0" applyFont="1" applyFill="1" applyBorder="1" applyAlignment="1">
      <alignment horizontal="center" vertical="center" wrapText="1"/>
    </xf>
    <xf numFmtId="0" fontId="6" fillId="0" borderId="108" xfId="0" applyFont="1" applyFill="1" applyBorder="1" applyAlignment="1">
      <alignment horizontal="center" vertical="center" wrapText="1"/>
    </xf>
    <xf numFmtId="0" fontId="6" fillId="0" borderId="109" xfId="0" applyFont="1" applyFill="1" applyBorder="1" applyAlignment="1">
      <alignment horizontal="center" vertical="center" wrapText="1"/>
    </xf>
    <xf numFmtId="0" fontId="6" fillId="33" borderId="110" xfId="0" applyFont="1" applyFill="1" applyBorder="1" applyAlignment="1">
      <alignment horizontal="center" vertical="center" wrapText="1"/>
    </xf>
    <xf numFmtId="0" fontId="6" fillId="33" borderId="111" xfId="0" applyFont="1" applyFill="1" applyBorder="1" applyAlignment="1">
      <alignment horizontal="center" vertical="center" wrapText="1"/>
    </xf>
    <xf numFmtId="0" fontId="6" fillId="33" borderId="112" xfId="0" applyFont="1" applyFill="1" applyBorder="1" applyAlignment="1">
      <alignment horizontal="center" vertical="center" wrapText="1"/>
    </xf>
    <xf numFmtId="0" fontId="6" fillId="33" borderId="113" xfId="0" applyFont="1" applyFill="1" applyBorder="1" applyAlignment="1">
      <alignment horizontal="center" vertical="center" textRotation="90" wrapText="1"/>
    </xf>
    <xf numFmtId="0" fontId="6" fillId="38" borderId="114" xfId="0" applyFont="1" applyFill="1" applyBorder="1" applyAlignment="1">
      <alignment horizontal="center" vertical="center" textRotation="90" wrapText="1"/>
    </xf>
    <xf numFmtId="0" fontId="6" fillId="33" borderId="115" xfId="0" applyFont="1" applyFill="1" applyBorder="1" applyAlignment="1">
      <alignment horizontal="center" vertical="center" wrapText="1"/>
    </xf>
    <xf numFmtId="0" fontId="6" fillId="33" borderId="116" xfId="0" applyFont="1" applyFill="1" applyBorder="1" applyAlignment="1">
      <alignment horizontal="center" vertical="center" wrapText="1"/>
    </xf>
    <xf numFmtId="0" fontId="6" fillId="33" borderId="117" xfId="0" applyFont="1" applyFill="1" applyBorder="1" applyAlignment="1">
      <alignment horizontal="center" vertical="center" wrapText="1"/>
    </xf>
    <xf numFmtId="0" fontId="6" fillId="33" borderId="118" xfId="0" applyFont="1" applyFill="1" applyBorder="1" applyAlignment="1">
      <alignment horizontal="center" vertical="center" wrapText="1"/>
    </xf>
    <xf numFmtId="0" fontId="6" fillId="38" borderId="119" xfId="0" applyFont="1" applyFill="1" applyBorder="1" applyAlignment="1">
      <alignment horizontal="center" vertical="center" textRotation="90" wrapText="1"/>
    </xf>
    <xf numFmtId="0" fontId="6" fillId="0" borderId="120" xfId="0" applyFont="1" applyFill="1" applyBorder="1" applyAlignment="1">
      <alignment horizontal="center" vertical="center" textRotation="90" wrapText="1"/>
    </xf>
    <xf numFmtId="0" fontId="6" fillId="0" borderId="121" xfId="0" applyFont="1" applyFill="1" applyBorder="1" applyAlignment="1">
      <alignment horizontal="center" vertical="center" textRotation="90" wrapText="1"/>
    </xf>
    <xf numFmtId="0" fontId="7" fillId="0" borderId="88" xfId="0" applyFont="1" applyBorder="1" applyAlignment="1">
      <alignment horizontal="center" vertical="center" textRotation="90" wrapText="1"/>
    </xf>
    <xf numFmtId="0" fontId="7" fillId="0" borderId="44" xfId="0" applyFont="1" applyBorder="1" applyAlignment="1">
      <alignment horizontal="center" vertical="center" textRotation="90" wrapText="1"/>
    </xf>
    <xf numFmtId="0" fontId="14" fillId="0" borderId="60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23" fillId="34" borderId="63" xfId="53" applyNumberFormat="1" applyFont="1" applyFill="1" applyBorder="1" applyAlignment="1" applyProtection="1">
      <alignment horizontal="center" vertical="center"/>
      <protection locked="0"/>
    </xf>
    <xf numFmtId="0" fontId="23" fillId="34" borderId="89" xfId="53" applyNumberFormat="1" applyFont="1" applyFill="1" applyBorder="1" applyAlignment="1" applyProtection="1">
      <alignment horizontal="center" vertical="center"/>
      <protection locked="0"/>
    </xf>
    <xf numFmtId="0" fontId="20" fillId="34" borderId="59" xfId="53" applyNumberFormat="1" applyFont="1" applyFill="1" applyBorder="1" applyAlignment="1" applyProtection="1">
      <alignment horizontal="center" vertical="center"/>
      <protection locked="0"/>
    </xf>
    <xf numFmtId="0" fontId="20" fillId="34" borderId="27" xfId="53" applyNumberFormat="1" applyFont="1" applyFill="1" applyBorder="1" applyAlignment="1" applyProtection="1">
      <alignment horizontal="center" vertical="center"/>
      <protection locked="0"/>
    </xf>
    <xf numFmtId="0" fontId="20" fillId="34" borderId="51" xfId="53" applyNumberFormat="1" applyFont="1" applyFill="1" applyBorder="1" applyAlignment="1" applyProtection="1">
      <alignment horizontal="center" vertical="center"/>
      <protection locked="0"/>
    </xf>
    <xf numFmtId="0" fontId="19" fillId="34" borderId="63" xfId="53" applyNumberFormat="1" applyFont="1" applyFill="1" applyBorder="1" applyAlignment="1" applyProtection="1">
      <alignment horizontal="left" vertical="center"/>
      <protection locked="0"/>
    </xf>
    <xf numFmtId="0" fontId="19" fillId="34" borderId="20" xfId="53" applyNumberFormat="1" applyFont="1" applyFill="1" applyBorder="1" applyAlignment="1" applyProtection="1">
      <alignment horizontal="left" vertical="center"/>
      <protection locked="0"/>
    </xf>
    <xf numFmtId="0" fontId="19" fillId="34" borderId="92" xfId="53" applyNumberFormat="1" applyFont="1" applyFill="1" applyBorder="1" applyAlignment="1" applyProtection="1">
      <alignment horizontal="left" vertical="center"/>
      <protection locked="0"/>
    </xf>
    <xf numFmtId="0" fontId="6" fillId="38" borderId="37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0" fontId="20" fillId="34" borderId="16" xfId="53" applyNumberFormat="1" applyFont="1" applyFill="1" applyBorder="1" applyAlignment="1" applyProtection="1">
      <alignment horizontal="center" vertical="center"/>
      <protection locked="0"/>
    </xf>
    <xf numFmtId="0" fontId="20" fillId="34" borderId="13" xfId="53" applyNumberFormat="1" applyFont="1" applyFill="1" applyBorder="1" applyAlignment="1" applyProtection="1">
      <alignment horizontal="center" vertical="center"/>
      <protection locked="0"/>
    </xf>
    <xf numFmtId="0" fontId="20" fillId="34" borderId="42" xfId="53" applyNumberFormat="1" applyFont="1" applyFill="1" applyBorder="1" applyAlignment="1" applyProtection="1">
      <alignment horizontal="center" vertical="center"/>
      <protection locked="0"/>
    </xf>
    <xf numFmtId="1" fontId="7" fillId="0" borderId="37" xfId="0" applyNumberFormat="1" applyFont="1" applyFill="1" applyBorder="1" applyAlignment="1">
      <alignment horizontal="left" vertical="center" wrapText="1"/>
    </xf>
    <xf numFmtId="1" fontId="7" fillId="0" borderId="29" xfId="0" applyNumberFormat="1" applyFont="1" applyFill="1" applyBorder="1" applyAlignment="1">
      <alignment horizontal="left" vertical="center" wrapText="1"/>
    </xf>
    <xf numFmtId="1" fontId="76" fillId="0" borderId="37" xfId="42" applyNumberFormat="1" applyFont="1" applyFill="1" applyBorder="1" applyAlignment="1" applyProtection="1">
      <alignment horizontal="left" vertical="center" wrapText="1"/>
      <protection/>
    </xf>
    <xf numFmtId="1" fontId="76" fillId="0" borderId="29" xfId="42" applyNumberFormat="1" applyFont="1" applyFill="1" applyBorder="1" applyAlignment="1" applyProtection="1">
      <alignment horizontal="left" vertical="center" wrapText="1"/>
      <protection/>
    </xf>
    <xf numFmtId="0" fontId="6" fillId="33" borderId="16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7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33" borderId="89" xfId="0" applyFont="1" applyFill="1" applyBorder="1" applyAlignment="1">
      <alignment horizontal="center" vertical="center" wrapText="1"/>
    </xf>
    <xf numFmtId="0" fontId="6" fillId="38" borderId="120" xfId="0" applyFont="1" applyFill="1" applyBorder="1" applyAlignment="1">
      <alignment horizontal="center" vertical="center" textRotation="90" wrapText="1"/>
    </xf>
    <xf numFmtId="0" fontId="6" fillId="38" borderId="122" xfId="0" applyFont="1" applyFill="1" applyBorder="1" applyAlignment="1">
      <alignment horizontal="center" vertical="center" textRotation="90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6" fillId="38" borderId="36" xfId="0" applyFont="1" applyFill="1" applyBorder="1" applyAlignment="1">
      <alignment horizontal="center" vertical="center" wrapText="1"/>
    </xf>
    <xf numFmtId="0" fontId="6" fillId="38" borderId="61" xfId="0" applyFont="1" applyFill="1" applyBorder="1" applyAlignment="1">
      <alignment horizontal="center" vertical="center" wrapText="1"/>
    </xf>
    <xf numFmtId="0" fontId="20" fillId="37" borderId="60" xfId="53" applyNumberFormat="1" applyFont="1" applyFill="1" applyBorder="1" applyAlignment="1">
      <alignment horizontal="center" vertical="center"/>
      <protection/>
    </xf>
    <xf numFmtId="0" fontId="20" fillId="37" borderId="53" xfId="53" applyNumberFormat="1" applyFont="1" applyFill="1" applyBorder="1" applyAlignment="1">
      <alignment horizontal="center" vertical="center"/>
      <protection/>
    </xf>
    <xf numFmtId="0" fontId="20" fillId="34" borderId="16" xfId="53" applyNumberFormat="1" applyFont="1" applyFill="1" applyBorder="1" applyAlignment="1" applyProtection="1">
      <alignment horizontal="center" vertical="center" wrapText="1"/>
      <protection locked="0"/>
    </xf>
    <xf numFmtId="0" fontId="20" fillId="34" borderId="13" xfId="53" applyNumberFormat="1" applyFont="1" applyFill="1" applyBorder="1" applyAlignment="1" applyProtection="1">
      <alignment horizontal="center" vertical="center" wrapText="1"/>
      <protection locked="0"/>
    </xf>
    <xf numFmtId="0" fontId="20" fillId="34" borderId="34" xfId="53" applyNumberFormat="1" applyFont="1" applyFill="1" applyBorder="1" applyAlignment="1" applyProtection="1">
      <alignment horizontal="center" vertical="center" wrapText="1"/>
      <protection locked="0"/>
    </xf>
    <xf numFmtId="0" fontId="4" fillId="37" borderId="60" xfId="53" applyNumberFormat="1" applyFont="1" applyFill="1" applyBorder="1" applyAlignment="1" applyProtection="1">
      <alignment horizontal="center" vertical="center"/>
      <protection locked="0"/>
    </xf>
    <xf numFmtId="0" fontId="4" fillId="37" borderId="53" xfId="53" applyNumberFormat="1" applyFont="1" applyFill="1" applyBorder="1" applyAlignment="1" applyProtection="1">
      <alignment horizontal="center" vertical="center"/>
      <protection locked="0"/>
    </xf>
    <xf numFmtId="0" fontId="4" fillId="37" borderId="21" xfId="53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left" vertical="center"/>
    </xf>
    <xf numFmtId="1" fontId="14" fillId="0" borderId="60" xfId="0" applyNumberFormat="1" applyFont="1" applyFill="1" applyBorder="1" applyAlignment="1">
      <alignment horizontal="center" vertical="center" wrapText="1"/>
    </xf>
    <xf numFmtId="1" fontId="14" fillId="0" borderId="53" xfId="0" applyNumberFormat="1" applyFont="1" applyFill="1" applyBorder="1" applyAlignment="1">
      <alignment horizontal="center" vertical="center" wrapText="1"/>
    </xf>
    <xf numFmtId="1" fontId="14" fillId="0" borderId="16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1" fontId="14" fillId="0" borderId="34" xfId="0" applyNumberFormat="1" applyFont="1" applyFill="1" applyBorder="1" applyAlignment="1">
      <alignment horizontal="center" vertical="center" wrapText="1"/>
    </xf>
    <xf numFmtId="1" fontId="14" fillId="0" borderId="25" xfId="0" applyNumberFormat="1" applyFont="1" applyFill="1" applyBorder="1" applyAlignment="1">
      <alignment horizontal="center" vertical="center" wrapText="1"/>
    </xf>
    <xf numFmtId="0" fontId="6" fillId="33" borderId="60" xfId="0" applyFont="1" applyFill="1" applyBorder="1" applyAlignment="1">
      <alignment horizontal="center" vertical="center" wrapText="1"/>
    </xf>
    <xf numFmtId="0" fontId="6" fillId="38" borderId="53" xfId="0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vertical="center" wrapText="1"/>
    </xf>
    <xf numFmtId="0" fontId="6" fillId="33" borderId="120" xfId="0" applyFont="1" applyFill="1" applyBorder="1" applyAlignment="1">
      <alignment horizontal="center" vertical="center" textRotation="90" wrapText="1"/>
    </xf>
    <xf numFmtId="0" fontId="6" fillId="33" borderId="123" xfId="0" applyFont="1" applyFill="1" applyBorder="1" applyAlignment="1">
      <alignment horizontal="center" vertical="center" wrapText="1"/>
    </xf>
    <xf numFmtId="0" fontId="6" fillId="33" borderId="124" xfId="0" applyFont="1" applyFill="1" applyBorder="1" applyAlignment="1">
      <alignment horizontal="center" vertical="center" wrapText="1"/>
    </xf>
    <xf numFmtId="0" fontId="6" fillId="33" borderId="125" xfId="0" applyFont="1" applyFill="1" applyBorder="1" applyAlignment="1">
      <alignment horizontal="center" vertical="center" wrapText="1"/>
    </xf>
    <xf numFmtId="0" fontId="6" fillId="33" borderId="126" xfId="0" applyFont="1" applyFill="1" applyBorder="1" applyAlignment="1">
      <alignment horizontal="center" vertical="center" wrapText="1"/>
    </xf>
    <xf numFmtId="0" fontId="7" fillId="0" borderId="88" xfId="0" applyFont="1" applyBorder="1" applyAlignment="1">
      <alignment horizontal="center" textRotation="90" wrapText="1"/>
    </xf>
    <xf numFmtId="0" fontId="7" fillId="0" borderId="44" xfId="0" applyFont="1" applyBorder="1" applyAlignment="1">
      <alignment horizontal="center" textRotation="90" wrapText="1"/>
    </xf>
    <xf numFmtId="0" fontId="7" fillId="0" borderId="120" xfId="0" applyFont="1" applyFill="1" applyBorder="1" applyAlignment="1">
      <alignment horizontal="center" textRotation="90" wrapText="1"/>
    </xf>
    <xf numFmtId="0" fontId="7" fillId="0" borderId="121" xfId="0" applyFont="1" applyFill="1" applyBorder="1" applyAlignment="1">
      <alignment horizontal="center" textRotation="90" wrapText="1"/>
    </xf>
    <xf numFmtId="1" fontId="14" fillId="0" borderId="21" xfId="0" applyNumberFormat="1" applyFont="1" applyFill="1" applyBorder="1" applyAlignment="1">
      <alignment horizontal="center" vertical="center" wrapText="1"/>
    </xf>
    <xf numFmtId="1" fontId="17" fillId="0" borderId="16" xfId="0" applyNumberFormat="1" applyFont="1" applyFill="1" applyBorder="1" applyAlignment="1">
      <alignment horizontal="center" vertical="center" wrapText="1"/>
    </xf>
    <xf numFmtId="1" fontId="17" fillId="0" borderId="13" xfId="0" applyNumberFormat="1" applyFont="1" applyFill="1" applyBorder="1" applyAlignment="1">
      <alignment horizontal="center" vertical="center" wrapText="1"/>
    </xf>
    <xf numFmtId="1" fontId="17" fillId="0" borderId="25" xfId="0" applyNumberFormat="1" applyFont="1" applyFill="1" applyBorder="1" applyAlignment="1">
      <alignment horizontal="center" vertical="center" wrapText="1"/>
    </xf>
    <xf numFmtId="0" fontId="11" fillId="33" borderId="92" xfId="0" applyFont="1" applyFill="1" applyBorder="1" applyAlignment="1">
      <alignment horizontal="center" vertical="center" wrapText="1"/>
    </xf>
    <xf numFmtId="0" fontId="11" fillId="33" borderId="127" xfId="0" applyFont="1" applyFill="1" applyBorder="1" applyAlignment="1">
      <alignment horizontal="center" vertical="center" wrapText="1"/>
    </xf>
    <xf numFmtId="0" fontId="6" fillId="38" borderId="113" xfId="0" applyFont="1" applyFill="1" applyBorder="1" applyAlignment="1">
      <alignment horizontal="center" vertical="center" textRotation="90" wrapText="1"/>
    </xf>
    <xf numFmtId="0" fontId="6" fillId="33" borderId="88" xfId="0" applyFont="1" applyFill="1" applyBorder="1" applyAlignment="1">
      <alignment horizontal="center" vertical="center" wrapText="1"/>
    </xf>
    <xf numFmtId="1" fontId="17" fillId="0" borderId="34" xfId="0" applyNumberFormat="1" applyFont="1" applyFill="1" applyBorder="1" applyAlignment="1">
      <alignment horizontal="center" vertical="center" wrapText="1"/>
    </xf>
    <xf numFmtId="0" fontId="6" fillId="33" borderId="92" xfId="0" applyFont="1" applyFill="1" applyBorder="1" applyAlignment="1">
      <alignment horizontal="center" vertical="center" wrapText="1"/>
    </xf>
    <xf numFmtId="0" fontId="6" fillId="33" borderId="75" xfId="0" applyFont="1" applyFill="1" applyBorder="1" applyAlignment="1">
      <alignment horizontal="center" vertical="center" wrapText="1"/>
    </xf>
    <xf numFmtId="1" fontId="14" fillId="0" borderId="49" xfId="0" applyNumberFormat="1" applyFont="1" applyFill="1" applyBorder="1" applyAlignment="1">
      <alignment horizontal="center" vertical="center" wrapText="1"/>
    </xf>
    <xf numFmtId="1" fontId="14" fillId="0" borderId="45" xfId="0" applyNumberFormat="1" applyFont="1" applyFill="1" applyBorder="1" applyAlignment="1">
      <alignment horizontal="center" vertical="center" wrapText="1"/>
    </xf>
    <xf numFmtId="1" fontId="14" fillId="0" borderId="42" xfId="0" applyNumberFormat="1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92" xfId="0" applyFont="1" applyFill="1" applyBorder="1" applyAlignment="1">
      <alignment horizontal="left" vertical="center" wrapText="1"/>
    </xf>
    <xf numFmtId="0" fontId="76" fillId="0" borderId="14" xfId="42" applyFont="1" applyFill="1" applyBorder="1" applyAlignment="1" applyProtection="1">
      <alignment horizontal="left" vertical="center" wrapText="1"/>
      <protection/>
    </xf>
    <xf numFmtId="0" fontId="7" fillId="0" borderId="26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1" fontId="14" fillId="0" borderId="92" xfId="0" applyNumberFormat="1" applyFont="1" applyFill="1" applyBorder="1" applyAlignment="1">
      <alignment horizontal="center" vertical="center" wrapText="1"/>
    </xf>
    <xf numFmtId="1" fontId="14" fillId="0" borderId="75" xfId="0" applyNumberFormat="1" applyFont="1" applyFill="1" applyBorder="1" applyAlignment="1">
      <alignment horizontal="center" vertical="center" wrapText="1"/>
    </xf>
    <xf numFmtId="1" fontId="14" fillId="0" borderId="8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" fontId="7" fillId="0" borderId="63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1" fontId="76" fillId="0" borderId="61" xfId="42" applyNumberFormat="1" applyFont="1" applyFill="1" applyBorder="1" applyAlignment="1" applyProtection="1">
      <alignment horizontal="center" vertical="center" wrapText="1"/>
      <protection/>
    </xf>
    <xf numFmtId="1" fontId="76" fillId="0" borderId="29" xfId="42" applyNumberFormat="1" applyFont="1" applyFill="1" applyBorder="1" applyAlignment="1" applyProtection="1">
      <alignment horizontal="center" vertical="center" wrapText="1"/>
      <protection/>
    </xf>
    <xf numFmtId="1" fontId="7" fillId="0" borderId="40" xfId="0" applyNumberFormat="1" applyFont="1" applyFill="1" applyBorder="1" applyAlignment="1">
      <alignment horizontal="center" vertical="center" wrapText="1"/>
    </xf>
    <xf numFmtId="1" fontId="7" fillId="0" borderId="29" xfId="0" applyNumberFormat="1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" fontId="7" fillId="0" borderId="61" xfId="0" applyNumberFormat="1" applyFont="1" applyFill="1" applyBorder="1" applyAlignment="1">
      <alignment horizontal="center" vertical="center" wrapText="1"/>
    </xf>
    <xf numFmtId="0" fontId="13" fillId="34" borderId="37" xfId="53" applyNumberFormat="1" applyFont="1" applyFill="1" applyBorder="1" applyAlignment="1" applyProtection="1">
      <alignment vertical="center" wrapText="1"/>
      <protection locked="0"/>
    </xf>
    <xf numFmtId="0" fontId="13" fillId="34" borderId="40" xfId="53" applyNumberFormat="1" applyFont="1" applyFill="1" applyBorder="1" applyAlignment="1" applyProtection="1">
      <alignment vertical="center" wrapText="1"/>
      <protection locked="0"/>
    </xf>
    <xf numFmtId="0" fontId="13" fillId="34" borderId="29" xfId="53" applyNumberFormat="1" applyFont="1" applyFill="1" applyBorder="1" applyAlignment="1" applyProtection="1">
      <alignment vertical="center" wrapText="1"/>
      <protection locked="0"/>
    </xf>
    <xf numFmtId="0" fontId="19" fillId="34" borderId="37" xfId="53" applyNumberFormat="1" applyFont="1" applyFill="1" applyBorder="1" applyAlignment="1" applyProtection="1">
      <alignment horizontal="left" vertical="center" wrapText="1"/>
      <protection locked="0"/>
    </xf>
    <xf numFmtId="0" fontId="19" fillId="34" borderId="40" xfId="53" applyNumberFormat="1" applyFont="1" applyFill="1" applyBorder="1" applyAlignment="1" applyProtection="1">
      <alignment horizontal="left" vertical="center" wrapText="1"/>
      <protection locked="0"/>
    </xf>
    <xf numFmtId="0" fontId="19" fillId="34" borderId="29" xfId="53" applyNumberFormat="1" applyFont="1" applyFill="1" applyBorder="1" applyAlignment="1" applyProtection="1">
      <alignment horizontal="left" vertical="center" wrapText="1"/>
      <protection locked="0"/>
    </xf>
    <xf numFmtId="0" fontId="20" fillId="34" borderId="60" xfId="53" applyNumberFormat="1" applyFont="1" applyFill="1" applyBorder="1" applyAlignment="1" applyProtection="1">
      <alignment horizontal="center" vertical="center" wrapText="1"/>
      <protection locked="0"/>
    </xf>
    <xf numFmtId="0" fontId="20" fillId="34" borderId="53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6" fillId="33" borderId="7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19" fillId="34" borderId="63" xfId="53" applyNumberFormat="1" applyFont="1" applyFill="1" applyBorder="1" applyAlignment="1" applyProtection="1">
      <alignment horizontal="center" vertical="center" wrapText="1"/>
      <protection locked="0"/>
    </xf>
    <xf numFmtId="0" fontId="19" fillId="34" borderId="20" xfId="53" applyNumberFormat="1" applyFont="1" applyFill="1" applyBorder="1" applyAlignment="1" applyProtection="1">
      <alignment horizontal="center" vertical="center" wrapText="1"/>
      <protection locked="0"/>
    </xf>
    <xf numFmtId="0" fontId="19" fillId="34" borderId="92" xfId="53" applyNumberFormat="1" applyFont="1" applyFill="1" applyBorder="1" applyAlignment="1" applyProtection="1">
      <alignment horizontal="center" vertical="center" wrapText="1"/>
      <protection locked="0"/>
    </xf>
    <xf numFmtId="0" fontId="76" fillId="0" borderId="100" xfId="42" applyFont="1" applyBorder="1" applyAlignment="1" applyProtection="1">
      <alignment horizontal="left" vertical="center" wrapText="1"/>
      <protection/>
    </xf>
    <xf numFmtId="0" fontId="32" fillId="0" borderId="101" xfId="0" applyFont="1" applyBorder="1" applyAlignment="1">
      <alignment horizontal="left"/>
    </xf>
    <xf numFmtId="0" fontId="77" fillId="0" borderId="100" xfId="0" applyFont="1" applyBorder="1" applyAlignment="1">
      <alignment horizontal="left" vertical="center" wrapText="1"/>
    </xf>
    <xf numFmtId="0" fontId="13" fillId="34" borderId="61" xfId="53" applyNumberFormat="1" applyFont="1" applyFill="1" applyBorder="1" applyAlignment="1" applyProtection="1">
      <alignment horizontal="left" vertical="center" wrapText="1"/>
      <protection locked="0"/>
    </xf>
    <xf numFmtId="0" fontId="13" fillId="34" borderId="40" xfId="53" applyNumberFormat="1" applyFont="1" applyFill="1" applyBorder="1" applyAlignment="1" applyProtection="1">
      <alignment horizontal="left" vertical="center" wrapText="1"/>
      <protection locked="0"/>
    </xf>
    <xf numFmtId="0" fontId="13" fillId="34" borderId="29" xfId="53" applyNumberFormat="1" applyFont="1" applyFill="1" applyBorder="1" applyAlignment="1" applyProtection="1">
      <alignment horizontal="left" vertical="center" wrapText="1"/>
      <protection locked="0"/>
    </xf>
    <xf numFmtId="0" fontId="76" fillId="0" borderId="37" xfId="42" applyFont="1" applyFill="1" applyBorder="1" applyAlignment="1" applyProtection="1">
      <alignment horizontal="left" vertical="center" wrapText="1"/>
      <protection/>
    </xf>
    <xf numFmtId="0" fontId="7" fillId="0" borderId="36" xfId="0" applyFont="1" applyFill="1" applyBorder="1" applyAlignment="1">
      <alignment horizontal="left" vertical="center" wrapText="1"/>
    </xf>
    <xf numFmtId="0" fontId="7" fillId="0" borderId="61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1" fontId="10" fillId="0" borderId="60" xfId="0" applyNumberFormat="1" applyFont="1" applyFill="1" applyBorder="1" applyAlignment="1">
      <alignment horizontal="center" vertical="center" wrapText="1"/>
    </xf>
    <xf numFmtId="1" fontId="10" fillId="0" borderId="53" xfId="0" applyNumberFormat="1" applyFont="1" applyFill="1" applyBorder="1" applyAlignment="1">
      <alignment horizontal="center" vertical="center" wrapText="1"/>
    </xf>
    <xf numFmtId="1" fontId="10" fillId="0" borderId="35" xfId="0" applyNumberFormat="1" applyFont="1" applyFill="1" applyBorder="1" applyAlignment="1">
      <alignment horizontal="center" vertical="center" wrapText="1"/>
    </xf>
    <xf numFmtId="1" fontId="7" fillId="0" borderId="60" xfId="0" applyNumberFormat="1" applyFont="1" applyFill="1" applyBorder="1" applyAlignment="1">
      <alignment horizontal="center" vertical="center" wrapText="1"/>
    </xf>
    <xf numFmtId="1" fontId="7" fillId="0" borderId="53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30" fillId="37" borderId="60" xfId="53" applyNumberFormat="1" applyFont="1" applyFill="1" applyBorder="1" applyAlignment="1" applyProtection="1">
      <alignment horizontal="center" vertical="center"/>
      <protection locked="0"/>
    </xf>
    <xf numFmtId="0" fontId="30" fillId="37" borderId="53" xfId="53" applyNumberFormat="1" applyFont="1" applyFill="1" applyBorder="1" applyAlignment="1" applyProtection="1">
      <alignment horizontal="center" vertical="center"/>
      <protection locked="0"/>
    </xf>
    <xf numFmtId="0" fontId="28" fillId="34" borderId="60" xfId="53" applyNumberFormat="1" applyFont="1" applyFill="1" applyBorder="1" applyAlignment="1">
      <alignment horizontal="center" vertical="center"/>
      <protection/>
    </xf>
    <xf numFmtId="0" fontId="28" fillId="34" borderId="53" xfId="53" applyNumberFormat="1" applyFont="1" applyFill="1" applyBorder="1" applyAlignment="1">
      <alignment horizontal="center" vertical="center"/>
      <protection/>
    </xf>
    <xf numFmtId="0" fontId="28" fillId="34" borderId="16" xfId="53" applyNumberFormat="1" applyFont="1" applyFill="1" applyBorder="1" applyAlignment="1" applyProtection="1">
      <alignment horizontal="center" vertical="center" wrapText="1"/>
      <protection locked="0"/>
    </xf>
    <xf numFmtId="0" fontId="28" fillId="34" borderId="13" xfId="53" applyNumberFormat="1" applyFont="1" applyFill="1" applyBorder="1" applyAlignment="1" applyProtection="1">
      <alignment horizontal="center" vertical="center" wrapText="1"/>
      <protection locked="0"/>
    </xf>
    <xf numFmtId="0" fontId="28" fillId="34" borderId="34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>
      <alignment horizontal="left" vertical="center" wrapText="1"/>
    </xf>
    <xf numFmtId="0" fontId="20" fillId="34" borderId="21" xfId="53" applyNumberFormat="1" applyFont="1" applyFill="1" applyBorder="1" applyAlignment="1" applyProtection="1">
      <alignment horizontal="center" vertical="center" wrapText="1"/>
      <protection locked="0"/>
    </xf>
    <xf numFmtId="0" fontId="20" fillId="34" borderId="60" xfId="53" applyNumberFormat="1" applyFont="1" applyFill="1" applyBorder="1" applyAlignment="1" applyProtection="1">
      <alignment horizontal="center" vertical="center"/>
      <protection locked="0"/>
    </xf>
    <xf numFmtId="0" fontId="20" fillId="34" borderId="53" xfId="53" applyNumberFormat="1" applyFont="1" applyFill="1" applyBorder="1" applyAlignment="1" applyProtection="1">
      <alignment horizontal="center" vertical="center"/>
      <protection locked="0"/>
    </xf>
    <xf numFmtId="0" fontId="20" fillId="34" borderId="75" xfId="53" applyNumberFormat="1" applyFont="1" applyFill="1" applyBorder="1" applyAlignment="1" applyProtection="1">
      <alignment horizontal="center" vertical="center"/>
      <protection locked="0"/>
    </xf>
    <xf numFmtId="0" fontId="7" fillId="0" borderId="50" xfId="0" applyFont="1" applyBorder="1" applyAlignment="1">
      <alignment horizontal="center" vertical="center" textRotation="90" wrapText="1"/>
    </xf>
    <xf numFmtId="0" fontId="7" fillId="0" borderId="57" xfId="0" applyFont="1" applyBorder="1" applyAlignment="1">
      <alignment horizontal="center" vertical="center" textRotation="90" wrapText="1"/>
    </xf>
    <xf numFmtId="0" fontId="6" fillId="0" borderId="119" xfId="0" applyFont="1" applyFill="1" applyBorder="1" applyAlignment="1">
      <alignment horizontal="center" vertical="center" textRotation="90" wrapText="1"/>
    </xf>
    <xf numFmtId="0" fontId="6" fillId="0" borderId="114" xfId="0" applyFont="1" applyFill="1" applyBorder="1" applyAlignment="1">
      <alignment horizontal="center" vertical="center" textRotation="90" wrapText="1"/>
    </xf>
    <xf numFmtId="0" fontId="6" fillId="33" borderId="12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left" vertical="center" wrapText="1"/>
    </xf>
    <xf numFmtId="0" fontId="6" fillId="33" borderId="129" xfId="0" applyFont="1" applyFill="1" applyBorder="1" applyAlignment="1">
      <alignment horizontal="center" vertical="center" textRotation="90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 wrapText="1"/>
    </xf>
    <xf numFmtId="0" fontId="20" fillId="34" borderId="60" xfId="53" applyNumberFormat="1" applyFont="1" applyFill="1" applyBorder="1" applyAlignment="1">
      <alignment horizontal="center" vertical="center"/>
      <protection/>
    </xf>
    <xf numFmtId="0" fontId="20" fillId="34" borderId="53" xfId="53" applyNumberFormat="1" applyFont="1" applyFill="1" applyBorder="1" applyAlignment="1">
      <alignment horizontal="center" vertical="center"/>
      <protection/>
    </xf>
    <xf numFmtId="0" fontId="20" fillId="34" borderId="35" xfId="53" applyNumberFormat="1" applyFont="1" applyFill="1" applyBorder="1" applyAlignment="1">
      <alignment horizontal="center" vertical="center"/>
      <protection/>
    </xf>
    <xf numFmtId="0" fontId="6" fillId="33" borderId="127" xfId="0" applyFont="1" applyFill="1" applyBorder="1" applyAlignment="1">
      <alignment horizontal="center" vertical="center" wrapText="1"/>
    </xf>
    <xf numFmtId="0" fontId="6" fillId="0" borderId="130" xfId="0" applyFont="1" applyFill="1" applyBorder="1" applyAlignment="1">
      <alignment horizontal="center" vertical="center" textRotation="90" wrapText="1"/>
    </xf>
    <xf numFmtId="0" fontId="6" fillId="0" borderId="131" xfId="0" applyFont="1" applyFill="1" applyBorder="1" applyAlignment="1">
      <alignment horizontal="center" vertical="center" textRotation="90" wrapText="1"/>
    </xf>
    <xf numFmtId="0" fontId="20" fillId="34" borderId="34" xfId="53" applyNumberFormat="1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19" fillId="34" borderId="60" xfId="53" applyNumberFormat="1" applyFont="1" applyFill="1" applyBorder="1" applyAlignment="1" applyProtection="1">
      <alignment horizontal="center" vertical="center" wrapText="1"/>
      <protection locked="0"/>
    </xf>
    <xf numFmtId="0" fontId="19" fillId="34" borderId="53" xfId="53" applyNumberFormat="1" applyFont="1" applyFill="1" applyBorder="1" applyAlignment="1" applyProtection="1">
      <alignment horizontal="center" vertical="center" wrapText="1"/>
      <protection locked="0"/>
    </xf>
    <xf numFmtId="0" fontId="9" fillId="0" borderId="6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63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76" fillId="0" borderId="14" xfId="42" applyFont="1" applyFill="1" applyBorder="1" applyAlignment="1" applyProtection="1">
      <alignment vertical="center" wrapText="1"/>
      <protection/>
    </xf>
    <xf numFmtId="0" fontId="76" fillId="0" borderId="23" xfId="42" applyFont="1" applyFill="1" applyBorder="1" applyAlignment="1" applyProtection="1">
      <alignment vertical="center" wrapText="1"/>
      <protection/>
    </xf>
    <xf numFmtId="0" fontId="14" fillId="0" borderId="89" xfId="0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" fontId="14" fillId="0" borderId="12" xfId="0" applyNumberFormat="1" applyFont="1" applyFill="1" applyBorder="1" applyAlignment="1">
      <alignment horizontal="center" vertical="center" wrapText="1"/>
    </xf>
    <xf numFmtId="0" fontId="19" fillId="34" borderId="60" xfId="53" applyNumberFormat="1" applyFont="1" applyFill="1" applyBorder="1" applyAlignment="1" applyProtection="1">
      <alignment horizontal="center" vertical="center"/>
      <protection locked="0"/>
    </xf>
    <xf numFmtId="0" fontId="19" fillId="34" borderId="53" xfId="53" applyNumberFormat="1" applyFont="1" applyFill="1" applyBorder="1" applyAlignment="1" applyProtection="1">
      <alignment horizontal="center" vertical="center"/>
      <protection locked="0"/>
    </xf>
    <xf numFmtId="0" fontId="19" fillId="34" borderId="21" xfId="53" applyNumberFormat="1" applyFont="1" applyFill="1" applyBorder="1" applyAlignment="1" applyProtection="1">
      <alignment horizontal="center" vertical="center"/>
      <protection locked="0"/>
    </xf>
    <xf numFmtId="0" fontId="7" fillId="0" borderId="88" xfId="0" applyFont="1" applyBorder="1" applyAlignment="1">
      <alignment horizontal="center" textRotation="90" wrapText="1"/>
    </xf>
    <xf numFmtId="0" fontId="7" fillId="0" borderId="44" xfId="0" applyFont="1" applyBorder="1" applyAlignment="1">
      <alignment horizontal="center" textRotation="90" wrapText="1"/>
    </xf>
    <xf numFmtId="0" fontId="23" fillId="34" borderId="60" xfId="53" applyNumberFormat="1" applyFont="1" applyFill="1" applyBorder="1" applyAlignment="1" applyProtection="1">
      <alignment horizontal="center" vertical="center"/>
      <protection locked="0"/>
    </xf>
    <xf numFmtId="0" fontId="23" fillId="34" borderId="53" xfId="53" applyNumberFormat="1" applyFont="1" applyFill="1" applyBorder="1" applyAlignment="1" applyProtection="1">
      <alignment horizontal="center" vertical="center"/>
      <protection locked="0"/>
    </xf>
    <xf numFmtId="0" fontId="23" fillId="34" borderId="80" xfId="53" applyNumberFormat="1" applyFont="1" applyFill="1" applyBorder="1" applyAlignment="1" applyProtection="1">
      <alignment horizontal="center" vertical="center"/>
      <protection locked="0"/>
    </xf>
    <xf numFmtId="1" fontId="76" fillId="0" borderId="14" xfId="42" applyNumberFormat="1" applyFont="1" applyFill="1" applyBorder="1" applyAlignment="1" applyProtection="1">
      <alignment horizontal="left" vertical="center" wrapText="1"/>
      <protection/>
    </xf>
    <xf numFmtId="1" fontId="7" fillId="0" borderId="26" xfId="0" applyNumberFormat="1" applyFont="1" applyFill="1" applyBorder="1" applyAlignment="1">
      <alignment horizontal="left" vertical="center" wrapText="1"/>
    </xf>
    <xf numFmtId="1" fontId="7" fillId="0" borderId="23" xfId="0" applyNumberFormat="1" applyFont="1" applyFill="1" applyBorder="1" applyAlignment="1">
      <alignment horizontal="left" vertical="center" wrapText="1"/>
    </xf>
    <xf numFmtId="0" fontId="19" fillId="34" borderId="69" xfId="53" applyNumberFormat="1" applyFont="1" applyFill="1" applyBorder="1" applyAlignment="1" applyProtection="1">
      <alignment horizontal="left" vertical="center"/>
      <protection locked="0"/>
    </xf>
    <xf numFmtId="0" fontId="6" fillId="0" borderId="112" xfId="0" applyFont="1" applyFill="1" applyBorder="1" applyAlignment="1">
      <alignment horizontal="center" vertical="center" textRotation="90" wrapText="1"/>
    </xf>
    <xf numFmtId="0" fontId="6" fillId="0" borderId="129" xfId="0" applyFont="1" applyFill="1" applyBorder="1" applyAlignment="1">
      <alignment horizontal="center" vertical="center" textRotation="90" wrapText="1"/>
    </xf>
    <xf numFmtId="0" fontId="19" fillId="34" borderId="61" xfId="53" applyNumberFormat="1" applyFont="1" applyFill="1" applyBorder="1" applyAlignment="1" applyProtection="1">
      <alignment horizontal="center" vertical="center"/>
      <protection locked="0"/>
    </xf>
    <xf numFmtId="0" fontId="19" fillId="34" borderId="40" xfId="53" applyNumberFormat="1" applyFont="1" applyFill="1" applyBorder="1" applyAlignment="1" applyProtection="1">
      <alignment horizontal="center" vertical="center"/>
      <protection locked="0"/>
    </xf>
    <xf numFmtId="0" fontId="19" fillId="34" borderId="29" xfId="53" applyNumberFormat="1" applyFont="1" applyFill="1" applyBorder="1" applyAlignment="1" applyProtection="1">
      <alignment horizontal="center" vertical="center"/>
      <protection locked="0"/>
    </xf>
    <xf numFmtId="0" fontId="76" fillId="34" borderId="61" xfId="42" applyNumberFormat="1" applyFont="1" applyFill="1" applyBorder="1" applyAlignment="1" applyProtection="1">
      <alignment horizontal="left" vertical="center"/>
      <protection locked="0"/>
    </xf>
    <xf numFmtId="0" fontId="13" fillId="34" borderId="40" xfId="53" applyNumberFormat="1" applyFont="1" applyFill="1" applyBorder="1" applyAlignment="1" applyProtection="1">
      <alignment horizontal="left" vertical="center"/>
      <protection locked="0"/>
    </xf>
    <xf numFmtId="0" fontId="13" fillId="34" borderId="29" xfId="53" applyNumberFormat="1" applyFont="1" applyFill="1" applyBorder="1" applyAlignment="1" applyProtection="1">
      <alignment horizontal="left" vertical="center"/>
      <protection locked="0"/>
    </xf>
    <xf numFmtId="0" fontId="6" fillId="33" borderId="121" xfId="0" applyFont="1" applyFill="1" applyBorder="1" applyAlignment="1">
      <alignment horizontal="center" vertical="center" textRotation="90" wrapText="1"/>
    </xf>
    <xf numFmtId="0" fontId="20" fillId="34" borderId="21" xfId="53" applyNumberFormat="1" applyFont="1" applyFill="1" applyBorder="1" applyAlignment="1" applyProtection="1">
      <alignment horizontal="center" vertical="center"/>
      <protection locked="0"/>
    </xf>
    <xf numFmtId="1" fontId="9" fillId="0" borderId="69" xfId="0" applyNumberFormat="1" applyFont="1" applyFill="1" applyBorder="1" applyAlignment="1">
      <alignment horizontal="left" vertical="center" wrapText="1"/>
    </xf>
    <xf numFmtId="1" fontId="9" fillId="0" borderId="20" xfId="0" applyNumberFormat="1" applyFont="1" applyFill="1" applyBorder="1" applyAlignment="1">
      <alignment horizontal="left" vertical="center" wrapText="1"/>
    </xf>
    <xf numFmtId="1" fontId="9" fillId="0" borderId="92" xfId="0" applyNumberFormat="1" applyFont="1" applyFill="1" applyBorder="1" applyAlignment="1">
      <alignment horizontal="left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1" fontId="76" fillId="0" borderId="40" xfId="42" applyNumberFormat="1" applyFont="1" applyFill="1" applyBorder="1" applyAlignment="1" applyProtection="1">
      <alignment horizontal="center" vertical="center" wrapText="1"/>
      <protection/>
    </xf>
    <xf numFmtId="0" fontId="20" fillId="34" borderId="54" xfId="53" applyNumberFormat="1" applyFont="1" applyFill="1" applyBorder="1" applyAlignment="1" applyProtection="1">
      <alignment horizontal="center" vertical="center"/>
      <protection locked="0"/>
    </xf>
    <xf numFmtId="0" fontId="61" fillId="34" borderId="61" xfId="42" applyNumberFormat="1" applyFill="1" applyBorder="1" applyAlignment="1" applyProtection="1">
      <alignment horizontal="left" vertical="center"/>
      <protection locked="0"/>
    </xf>
    <xf numFmtId="0" fontId="19" fillId="34" borderId="40" xfId="53" applyNumberFormat="1" applyFont="1" applyFill="1" applyBorder="1" applyAlignment="1" applyProtection="1">
      <alignment horizontal="left" vertical="center"/>
      <protection locked="0"/>
    </xf>
    <xf numFmtId="0" fontId="19" fillId="34" borderId="29" xfId="53" applyNumberFormat="1" applyFont="1" applyFill="1" applyBorder="1" applyAlignment="1" applyProtection="1">
      <alignment horizontal="left" vertical="center"/>
      <protection locked="0"/>
    </xf>
    <xf numFmtId="0" fontId="6" fillId="0" borderId="110" xfId="0" applyFont="1" applyFill="1" applyBorder="1" applyAlignment="1">
      <alignment horizontal="left" vertical="center" wrapText="1"/>
    </xf>
    <xf numFmtId="0" fontId="6" fillId="0" borderId="132" xfId="0" applyFont="1" applyFill="1" applyBorder="1" applyAlignment="1">
      <alignment horizontal="left" vertical="center" wrapText="1"/>
    </xf>
    <xf numFmtId="0" fontId="6" fillId="0" borderId="116" xfId="0" applyFont="1" applyFill="1" applyBorder="1" applyAlignment="1">
      <alignment horizontal="center" vertical="center" wrapText="1"/>
    </xf>
    <xf numFmtId="0" fontId="6" fillId="0" borderId="133" xfId="0" applyFont="1" applyFill="1" applyBorder="1" applyAlignment="1">
      <alignment horizontal="center" vertical="center" wrapText="1"/>
    </xf>
    <xf numFmtId="0" fontId="6" fillId="0" borderId="118" xfId="0" applyFont="1" applyFill="1" applyBorder="1" applyAlignment="1">
      <alignment horizontal="center" vertical="center" wrapText="1"/>
    </xf>
    <xf numFmtId="0" fontId="6" fillId="0" borderId="134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8" borderId="61" xfId="0" applyFont="1" applyFill="1" applyBorder="1" applyAlignment="1">
      <alignment horizontal="center" vertical="center" textRotation="90" wrapText="1"/>
    </xf>
    <xf numFmtId="0" fontId="6" fillId="38" borderId="29" xfId="0" applyFont="1" applyFill="1" applyBorder="1" applyAlignment="1">
      <alignment horizontal="center" vertical="center" textRotation="90" wrapText="1"/>
    </xf>
    <xf numFmtId="0" fontId="6" fillId="0" borderId="61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7" fillId="0" borderId="61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textRotation="90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3" fillId="34" borderId="16" xfId="53" applyNumberFormat="1" applyFont="1" applyFill="1" applyBorder="1" applyAlignment="1" applyProtection="1">
      <alignment horizontal="center" vertical="center"/>
      <protection locked="0"/>
    </xf>
    <xf numFmtId="0" fontId="23" fillId="34" borderId="13" xfId="53" applyNumberFormat="1" applyFont="1" applyFill="1" applyBorder="1" applyAlignment="1" applyProtection="1">
      <alignment horizontal="center" vertical="center"/>
      <protection locked="0"/>
    </xf>
    <xf numFmtId="0" fontId="19" fillId="34" borderId="67" xfId="53" applyNumberFormat="1" applyFont="1" applyFill="1" applyBorder="1" applyAlignment="1" applyProtection="1">
      <alignment horizontal="left" vertical="center"/>
      <protection locked="0"/>
    </xf>
    <xf numFmtId="0" fontId="19" fillId="34" borderId="28" xfId="53" applyNumberFormat="1" applyFont="1" applyFill="1" applyBorder="1" applyAlignment="1" applyProtection="1">
      <alignment horizontal="left" vertical="center"/>
      <protection locked="0"/>
    </xf>
    <xf numFmtId="0" fontId="19" fillId="34" borderId="62" xfId="53" applyNumberFormat="1" applyFont="1" applyFill="1" applyBorder="1" applyAlignment="1" applyProtection="1">
      <alignment horizontal="left" vertical="center"/>
      <protection locked="0"/>
    </xf>
    <xf numFmtId="0" fontId="6" fillId="33" borderId="16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1" fontId="7" fillId="0" borderId="37" xfId="0" applyNumberFormat="1" applyFont="1" applyFill="1" applyBorder="1" applyAlignment="1">
      <alignment horizontal="left" vertical="center" wrapText="1"/>
    </xf>
    <xf numFmtId="1" fontId="7" fillId="0" borderId="29" xfId="0" applyNumberFormat="1" applyFont="1" applyFill="1" applyBorder="1" applyAlignment="1">
      <alignment horizontal="left" vertical="center" wrapText="1"/>
    </xf>
    <xf numFmtId="1" fontId="7" fillId="0" borderId="69" xfId="0" applyNumberFormat="1" applyFont="1" applyFill="1" applyBorder="1" applyAlignment="1">
      <alignment horizontal="left" vertical="center" wrapText="1"/>
    </xf>
    <xf numFmtId="1" fontId="7" fillId="0" borderId="92" xfId="0" applyNumberFormat="1" applyFont="1" applyFill="1" applyBorder="1" applyAlignment="1">
      <alignment horizontal="left" vertical="center" wrapText="1"/>
    </xf>
    <xf numFmtId="1" fontId="7" fillId="0" borderId="69" xfId="0" applyNumberFormat="1" applyFont="1" applyFill="1" applyBorder="1" applyAlignment="1">
      <alignment horizontal="left" vertical="center" wrapText="1"/>
    </xf>
    <xf numFmtId="1" fontId="7" fillId="0" borderId="92" xfId="0" applyNumberFormat="1" applyFont="1" applyFill="1" applyBorder="1" applyAlignment="1">
      <alignment horizontal="left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19" fillId="34" borderId="49" xfId="53" applyNumberFormat="1" applyFont="1" applyFill="1" applyBorder="1" applyAlignment="1" applyProtection="1">
      <alignment horizontal="left" vertical="center"/>
      <protection locked="0"/>
    </xf>
    <xf numFmtId="0" fontId="19" fillId="34" borderId="58" xfId="53" applyNumberFormat="1" applyFont="1" applyFill="1" applyBorder="1" applyAlignment="1" applyProtection="1">
      <alignment horizontal="left" vertical="center"/>
      <protection locked="0"/>
    </xf>
    <xf numFmtId="0" fontId="19" fillId="34" borderId="59" xfId="53" applyNumberFormat="1" applyFont="1" applyFill="1" applyBorder="1" applyAlignment="1" applyProtection="1">
      <alignment horizontal="left" vertical="center"/>
      <protection locked="0"/>
    </xf>
    <xf numFmtId="0" fontId="23" fillId="34" borderId="21" xfId="53" applyNumberFormat="1" applyFont="1" applyFill="1" applyBorder="1" applyAlignment="1" applyProtection="1">
      <alignment horizontal="center" vertical="center"/>
      <protection locked="0"/>
    </xf>
    <xf numFmtId="0" fontId="10" fillId="0" borderId="63" xfId="0" applyFont="1" applyFill="1" applyBorder="1" applyAlignment="1">
      <alignment horizontal="center" vertical="center" wrapText="1"/>
    </xf>
    <xf numFmtId="0" fontId="10" fillId="0" borderId="89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1" fontId="76" fillId="0" borderId="61" xfId="42" applyNumberFormat="1" applyFont="1" applyFill="1" applyBorder="1" applyAlignment="1" applyProtection="1">
      <alignment horizontal="left" vertical="center" wrapText="1"/>
      <protection/>
    </xf>
    <xf numFmtId="1" fontId="7" fillId="0" borderId="40" xfId="0" applyNumberFormat="1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/>
    </xf>
    <xf numFmtId="0" fontId="27" fillId="0" borderId="46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7" fillId="0" borderId="38" xfId="0" applyFont="1" applyFill="1" applyBorder="1" applyAlignment="1">
      <alignment vertical="center" wrapText="1"/>
    </xf>
    <xf numFmtId="0" fontId="28" fillId="34" borderId="53" xfId="53" applyNumberFormat="1" applyFont="1" applyFill="1" applyBorder="1" applyAlignment="1" applyProtection="1">
      <alignment vertical="center"/>
      <protection locked="0"/>
    </xf>
    <xf numFmtId="0" fontId="76" fillId="0" borderId="61" xfId="42" applyFont="1" applyFill="1" applyBorder="1" applyAlignment="1" applyProtection="1">
      <alignment vertical="center" wrapText="1"/>
      <protection/>
    </xf>
    <xf numFmtId="0" fontId="7" fillId="0" borderId="36" xfId="0" applyFont="1" applyFill="1" applyBorder="1" applyAlignment="1">
      <alignment vertical="center" wrapText="1"/>
    </xf>
    <xf numFmtId="0" fontId="7" fillId="36" borderId="28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6" fillId="0" borderId="20" xfId="42" applyFont="1" applyFill="1" applyBorder="1" applyAlignment="1" applyProtection="1">
      <alignment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31039749.172262685746926685.1.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П 307"/>
      <sheetName val="ОП 306"/>
      <sheetName val="ОП 211"/>
      <sheetName val="ОП 209"/>
      <sheetName val="ОП 210"/>
      <sheetName val="ОП 113"/>
      <sheetName val="ОП 112"/>
      <sheetName val="ГС 208"/>
      <sheetName val="ГС 111"/>
      <sheetName val="ГД 102"/>
      <sheetName val="ГД 101"/>
      <sheetName val="ТПИ 101"/>
      <sheetName val="ИФ 213"/>
      <sheetName val="ИФ 212"/>
      <sheetName val="ИФ 118"/>
      <sheetName val="ИФ 117"/>
      <sheetName val="ИФ 116"/>
      <sheetName val="Т 110"/>
      <sheetName val="ГСз 107"/>
      <sheetName val="ГСз 206"/>
      <sheetName val="Ф 127"/>
      <sheetName val="Ф 128"/>
      <sheetName val="Ф 225"/>
      <sheetName val="Ф 226"/>
    </sheetNames>
    <sheetDataSet>
      <sheetData sheetId="3">
        <row r="27">
          <cell r="C27" t="str">
            <v>Борисова А.А.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nitsina-lera@mail.ru" TargetMode="External" /><Relationship Id="rId2" Type="http://schemas.openxmlformats.org/officeDocument/2006/relationships/hyperlink" Target="https://vk.com/kepeazhe" TargetMode="External" /><Relationship Id="rId3" Type="http://schemas.openxmlformats.org/officeDocument/2006/relationships/hyperlink" Target="mailto:vavilova.alena@bk.ru" TargetMode="External" /><Relationship Id="rId4" Type="http://schemas.openxmlformats.org/officeDocument/2006/relationships/hyperlink" Target="mailto:globaleagle@yandex.ru" TargetMode="External" /><Relationship Id="rId5" Type="http://schemas.openxmlformats.org/officeDocument/2006/relationships/hyperlink" Target="mailto:mandryka-av@mail.ru" TargetMode="External" /><Relationship Id="rId6" Type="http://schemas.openxmlformats.org/officeDocument/2006/relationships/hyperlink" Target="mailto:Cheremenina.Larisa@ya.ru" TargetMode="External" /><Relationship Id="rId7" Type="http://schemas.openxmlformats.org/officeDocument/2006/relationships/hyperlink" Target="mailto:evgenianevodnickova@gmail.com" TargetMode="External" /><Relationship Id="rId8" Type="http://schemas.openxmlformats.org/officeDocument/2006/relationships/hyperlink" Target="mailto:evgenianevodnickova@gmail.com" TargetMode="External" /><Relationship Id="rId9" Type="http://schemas.openxmlformats.org/officeDocument/2006/relationships/hyperlink" Target="mailto:missis.ca4inskaya@yandex.ru" TargetMode="External" /><Relationship Id="rId10" Type="http://schemas.openxmlformats.org/officeDocument/2006/relationships/hyperlink" Target="mailto:nyusia2008@rambler.ru" TargetMode="External" /><Relationship Id="rId11" Type="http://schemas.openxmlformats.org/officeDocument/2006/relationships/comments" Target="../comments1.xml" /><Relationship Id="rId12" Type="http://schemas.openxmlformats.org/officeDocument/2006/relationships/vmlDrawing" Target="../drawings/vmlDrawing1.vml" /><Relationship Id="rId1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im2611@yandex.ru" TargetMode="External" /><Relationship Id="rId2" Type="http://schemas.openxmlformats.org/officeDocument/2006/relationships/hyperlink" Target="mailto:ikohn.sdo@gmail.com" TargetMode="External" /><Relationship Id="rId3" Type="http://schemas.openxmlformats.org/officeDocument/2006/relationships/hyperlink" Target="mailto:ntmec000123@ya.ru" TargetMode="External" /><Relationship Id="rId4" Type="http://schemas.openxmlformats.org/officeDocument/2006/relationships/hyperlink" Target="mailto:zakusilova_ma@mail.ru" TargetMode="External" /><Relationship Id="rId5" Type="http://schemas.openxmlformats.org/officeDocument/2006/relationships/comments" Target="../comments10.xml" /><Relationship Id="rId6" Type="http://schemas.openxmlformats.org/officeDocument/2006/relationships/vmlDrawing" Target="../drawings/vmlDrawing10.vml" /><Relationship Id="rId7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dashka89122883452@yandex.ru" TargetMode="External" /><Relationship Id="rId2" Type="http://schemas.openxmlformats.org/officeDocument/2006/relationships/hyperlink" Target="mailto:gamkova72@mail.ru" TargetMode="External" /><Relationship Id="rId3" Type="http://schemas.openxmlformats.org/officeDocument/2006/relationships/comments" Target="../comments19.xml" /><Relationship Id="rId4" Type="http://schemas.openxmlformats.org/officeDocument/2006/relationships/vmlDrawing" Target="../drawings/vmlDrawing19.vml" /><Relationship Id="rId5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lan999@mail.ru" TargetMode="External" /><Relationship Id="rId2" Type="http://schemas.openxmlformats.org/officeDocument/2006/relationships/hyperlink" Target="mailto:Fire.and.Khundas@yandex.ru" TargetMode="External" /><Relationship Id="rId3" Type="http://schemas.openxmlformats.org/officeDocument/2006/relationships/hyperlink" Target="mailto:shewelewa73@gmail.com" TargetMode="External" /><Relationship Id="rId4" Type="http://schemas.openxmlformats.org/officeDocument/2006/relationships/hyperlink" Target="mailto:butakova.liana@list.ru" TargetMode="External" /><Relationship Id="rId5" Type="http://schemas.openxmlformats.org/officeDocument/2006/relationships/hyperlink" Target="mailto:butakova.liana@list.ru" TargetMode="External" /><Relationship Id="rId6" Type="http://schemas.openxmlformats.org/officeDocument/2006/relationships/hyperlink" Target="mailto:karina_kuchkarova@bk.ru" TargetMode="External" /><Relationship Id="rId7" Type="http://schemas.openxmlformats.org/officeDocument/2006/relationships/hyperlink" Target="mailto:Cheremenina.Larisa@ya.ru" TargetMode="External" /><Relationship Id="rId8" Type="http://schemas.openxmlformats.org/officeDocument/2006/relationships/comments" Target="../comments2.xml" /><Relationship Id="rId9" Type="http://schemas.openxmlformats.org/officeDocument/2006/relationships/vmlDrawing" Target="../drawings/vmlDrawing2.vml" /><Relationship Id="rId10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gkstudio@list.ru" TargetMode="External" /><Relationship Id="rId2" Type="http://schemas.openxmlformats.org/officeDocument/2006/relationships/hyperlink" Target="mailto:talan999@mail.ru" TargetMode="External" /><Relationship Id="rId3" Type="http://schemas.openxmlformats.org/officeDocument/2006/relationships/hyperlink" Target="mailto:globaleagle@yandex.ru" TargetMode="External" /><Relationship Id="rId4" Type="http://schemas.openxmlformats.org/officeDocument/2006/relationships/hyperlink" Target="https://vk.com/kepeazhe" TargetMode="External" /><Relationship Id="rId5" Type="http://schemas.openxmlformats.org/officeDocument/2006/relationships/hyperlink" Target="mailto:smelev1953@gmail.com" TargetMode="External" /><Relationship Id="rId6" Type="http://schemas.openxmlformats.org/officeDocument/2006/relationships/hyperlink" Target="mailto:kolovrat1969@mail.ru" TargetMode="External" /><Relationship Id="rId7" Type="http://schemas.openxmlformats.org/officeDocument/2006/relationships/hyperlink" Target="mailto:shewelewa73@gmail.com" TargetMode="External" /><Relationship Id="rId8" Type="http://schemas.openxmlformats.org/officeDocument/2006/relationships/hyperlink" Target="mailto:butakova.liana@list.ru" TargetMode="External" /><Relationship Id="rId9" Type="http://schemas.openxmlformats.org/officeDocument/2006/relationships/hyperlink" Target="mailto:evgenianevodnickova@gmail.com" TargetMode="External" /><Relationship Id="rId10" Type="http://schemas.openxmlformats.org/officeDocument/2006/relationships/hyperlink" Target="mailto:Cheremenina.Larisa@ya.ru" TargetMode="External" /><Relationship Id="rId11" Type="http://schemas.openxmlformats.org/officeDocument/2006/relationships/hyperlink" Target="mailto:butakova.liana@list.ru" TargetMode="External" /><Relationship Id="rId12" Type="http://schemas.openxmlformats.org/officeDocument/2006/relationships/comments" Target="../comments20.xml" /><Relationship Id="rId13" Type="http://schemas.openxmlformats.org/officeDocument/2006/relationships/vmlDrawing" Target="../drawings/vmlDrawing20.vml" /><Relationship Id="rId1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ilto:Avk2096@mail.ru" TargetMode="External" /><Relationship Id="rId2" Type="http://schemas.openxmlformats.org/officeDocument/2006/relationships/hyperlink" Target="mailto:sinitsina-lera@mail.ru" TargetMode="External" /><Relationship Id="rId3" Type="http://schemas.openxmlformats.org/officeDocument/2006/relationships/hyperlink" Target="mailto:globaleagle@yandex.ru" TargetMode="External" /><Relationship Id="rId4" Type="http://schemas.openxmlformats.org/officeDocument/2006/relationships/hyperlink" Target="https://vk.com/kepeazhe" TargetMode="External" /><Relationship Id="rId5" Type="http://schemas.openxmlformats.org/officeDocument/2006/relationships/hyperlink" Target="mailto:it_distant@mail.ru" TargetMode="External" /><Relationship Id="rId6" Type="http://schemas.openxmlformats.org/officeDocument/2006/relationships/hyperlink" Target="mailto:it_distant@mail.ru" TargetMode="External" /><Relationship Id="rId7" Type="http://schemas.openxmlformats.org/officeDocument/2006/relationships/hyperlink" Target="mailto:v89086343376@yandex.ru" TargetMode="External" /><Relationship Id="rId8" Type="http://schemas.openxmlformats.org/officeDocument/2006/relationships/hyperlink" Target="mailto:v89086343376@yandex.ru" TargetMode="External" /><Relationship Id="rId9" Type="http://schemas.openxmlformats.org/officeDocument/2006/relationships/hyperlink" Target="mailto:v89086343376@yandex.ru" TargetMode="External" /><Relationship Id="rId10" Type="http://schemas.openxmlformats.org/officeDocument/2006/relationships/hyperlink" Target="mailto:bvm-3175@yandex.ru" TargetMode="External" /><Relationship Id="rId11" Type="http://schemas.openxmlformats.org/officeDocument/2006/relationships/hyperlink" Target="mailto:evgenianevodnickova@gmail.com" TargetMode="External" /><Relationship Id="rId12" Type="http://schemas.openxmlformats.org/officeDocument/2006/relationships/hyperlink" Target="mailto:evgenianevodnickova@gmail.com" TargetMode="External" /><Relationship Id="rId13" Type="http://schemas.openxmlformats.org/officeDocument/2006/relationships/hyperlink" Target="mailto:nyusia2008@rambler.ru" TargetMode="External" /><Relationship Id="rId14" Type="http://schemas.openxmlformats.org/officeDocument/2006/relationships/hyperlink" Target="mailto:nyusia2008@rambler.ru" TargetMode="External" /><Relationship Id="rId15" Type="http://schemas.openxmlformats.org/officeDocument/2006/relationships/comments" Target="../comments21.xml" /><Relationship Id="rId16" Type="http://schemas.openxmlformats.org/officeDocument/2006/relationships/vmlDrawing" Target="../drawings/vmlDrawing21.vml" /><Relationship Id="rId17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ntmec000123@ya.ru" TargetMode="External" /><Relationship Id="rId2" Type="http://schemas.openxmlformats.org/officeDocument/2006/relationships/hyperlink" Target="mailto:ntmec000123@ya.ru" TargetMode="External" /><Relationship Id="rId3" Type="http://schemas.openxmlformats.org/officeDocument/2006/relationships/hyperlink" Target="mailto:Cheremenina.Larisa@ya.ru" TargetMode="External" /><Relationship Id="rId4" Type="http://schemas.openxmlformats.org/officeDocument/2006/relationships/hyperlink" Target="mailto:arigas17@gmail.com" TargetMode="External" /><Relationship Id="rId5" Type="http://schemas.openxmlformats.org/officeDocument/2006/relationships/hyperlink" Target="mailto:vavilova.alena@bk.ru" TargetMode="External" /><Relationship Id="rId6" Type="http://schemas.openxmlformats.org/officeDocument/2006/relationships/hyperlink" Target="mailto:bvm-3175@yandex.ru" TargetMode="External" /><Relationship Id="rId7" Type="http://schemas.openxmlformats.org/officeDocument/2006/relationships/hyperlink" Target="mailto:smelev1953@gmail.com" TargetMode="External" /><Relationship Id="rId8" Type="http://schemas.openxmlformats.org/officeDocument/2006/relationships/hyperlink" Target="mailto:nyusia2008@rambler.ru" TargetMode="External" /><Relationship Id="rId9" Type="http://schemas.openxmlformats.org/officeDocument/2006/relationships/hyperlink" Target="mailto:evgenianevodnickova@gmail.com" TargetMode="External" /><Relationship Id="rId10" Type="http://schemas.openxmlformats.org/officeDocument/2006/relationships/hyperlink" Target="mailto:karina_kuchkarova@bk.ru" TargetMode="External" /><Relationship Id="rId11" Type="http://schemas.openxmlformats.org/officeDocument/2006/relationships/hyperlink" Target="mailto:bvm-3175@yandex.ru" TargetMode="External" /><Relationship Id="rId12" Type="http://schemas.openxmlformats.org/officeDocument/2006/relationships/hyperlink" Target="mailto:evgenianevodnickova@gmail.com" TargetMode="External" /><Relationship Id="rId13" Type="http://schemas.openxmlformats.org/officeDocument/2006/relationships/hyperlink" Target="mailto:bvm-3175@yandex.ru" TargetMode="External" /><Relationship Id="rId14" Type="http://schemas.openxmlformats.org/officeDocument/2006/relationships/hyperlink" Target="mailto:evgenianevodnickova@gmail.com" TargetMode="External" /><Relationship Id="rId15" Type="http://schemas.openxmlformats.org/officeDocument/2006/relationships/comments" Target="../comments22.xml" /><Relationship Id="rId16" Type="http://schemas.openxmlformats.org/officeDocument/2006/relationships/vmlDrawing" Target="../drawings/vmlDrawing22.vml" /><Relationship Id="rId17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s://vk.com/kepeazhe" TargetMode="External" /><Relationship Id="rId2" Type="http://schemas.openxmlformats.org/officeDocument/2006/relationships/hyperlink" Target="mailto:globaleagle@yandex.ru" TargetMode="External" /><Relationship Id="rId3" Type="http://schemas.openxmlformats.org/officeDocument/2006/relationships/hyperlink" Target="mailto:Cheremenina.Larisa@ya.ru" TargetMode="External" /><Relationship Id="rId4" Type="http://schemas.openxmlformats.org/officeDocument/2006/relationships/hyperlink" Target="mailto:arigas17@gmail.com" TargetMode="External" /><Relationship Id="rId5" Type="http://schemas.openxmlformats.org/officeDocument/2006/relationships/hyperlink" Target="mailto:sinitsina-lera@mail.ru" TargetMode="External" /><Relationship Id="rId6" Type="http://schemas.openxmlformats.org/officeDocument/2006/relationships/hyperlink" Target="mailto:smelev1953@gmail.com" TargetMode="External" /><Relationship Id="rId7" Type="http://schemas.openxmlformats.org/officeDocument/2006/relationships/hyperlink" Target="mailto:nyusia2008@rambler.ru" TargetMode="External" /><Relationship Id="rId8" Type="http://schemas.openxmlformats.org/officeDocument/2006/relationships/hyperlink" Target="mailto:evgenianevodnickova@gmail.com" TargetMode="External" /><Relationship Id="rId9" Type="http://schemas.openxmlformats.org/officeDocument/2006/relationships/hyperlink" Target="mailto:bvm-3175@yandex.ru" TargetMode="External" /><Relationship Id="rId10" Type="http://schemas.openxmlformats.org/officeDocument/2006/relationships/hyperlink" Target="mailto:evgenianevodnickova@gmail.com" TargetMode="External" /><Relationship Id="rId11" Type="http://schemas.openxmlformats.org/officeDocument/2006/relationships/hyperlink" Target="mailto:evgenianevodnickova@gmail.com" TargetMode="External" /><Relationship Id="rId12" Type="http://schemas.openxmlformats.org/officeDocument/2006/relationships/hyperlink" Target="mailto:evgenianevodnickova@gmail.com" TargetMode="External" /><Relationship Id="rId13" Type="http://schemas.openxmlformats.org/officeDocument/2006/relationships/hyperlink" Target="mailto:bvm-3175@yandex.ru" TargetMode="External" /><Relationship Id="rId14" Type="http://schemas.openxmlformats.org/officeDocument/2006/relationships/hyperlink" Target="mailto:evgenianevodnickova@gmail.com" TargetMode="External" /><Relationship Id="rId15" Type="http://schemas.openxmlformats.org/officeDocument/2006/relationships/comments" Target="../comments23.xml" /><Relationship Id="rId16" Type="http://schemas.openxmlformats.org/officeDocument/2006/relationships/vmlDrawing" Target="../drawings/vmlDrawing23.vml" /><Relationship Id="rId17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ilto:arigas17@gmail.com" TargetMode="External" /><Relationship Id="rId2" Type="http://schemas.openxmlformats.org/officeDocument/2006/relationships/hyperlink" Target="mailto:Cheremenina.Larisa@ya.ru" TargetMode="External" /><Relationship Id="rId3" Type="http://schemas.openxmlformats.org/officeDocument/2006/relationships/hyperlink" Target="mailto:globaleagle@yandex.ru" TargetMode="External" /><Relationship Id="rId4" Type="http://schemas.openxmlformats.org/officeDocument/2006/relationships/hyperlink" Target="https://vk.com/kepeazhe" TargetMode="External" /><Relationship Id="rId5" Type="http://schemas.openxmlformats.org/officeDocument/2006/relationships/hyperlink" Target="mailto:sinitsina-lera@mail.ru" TargetMode="External" /><Relationship Id="rId6" Type="http://schemas.openxmlformats.org/officeDocument/2006/relationships/hyperlink" Target="mailto:smelev1953@gmail.com" TargetMode="External" /><Relationship Id="rId7" Type="http://schemas.openxmlformats.org/officeDocument/2006/relationships/hyperlink" Target="mailto:evgenianevodnickova@gmail.com" TargetMode="External" /><Relationship Id="rId8" Type="http://schemas.openxmlformats.org/officeDocument/2006/relationships/hyperlink" Target="mailto:evgenianevodnickova@gmail.com" TargetMode="External" /><Relationship Id="rId9" Type="http://schemas.openxmlformats.org/officeDocument/2006/relationships/hyperlink" Target="mailto:karina_kuchkarova@bk.ru" TargetMode="External" /><Relationship Id="rId10" Type="http://schemas.openxmlformats.org/officeDocument/2006/relationships/hyperlink" Target="mailto:bvm-3175@yandex.ru" TargetMode="External" /><Relationship Id="rId11" Type="http://schemas.openxmlformats.org/officeDocument/2006/relationships/hyperlink" Target="mailto:evgenianevodnickova@gmail.com" TargetMode="External" /><Relationship Id="rId12" Type="http://schemas.openxmlformats.org/officeDocument/2006/relationships/hyperlink" Target="mailto:evgenianevodnickova@gmail.com" TargetMode="External" /><Relationship Id="rId13" Type="http://schemas.openxmlformats.org/officeDocument/2006/relationships/hyperlink" Target="mailto:bvm-3175@yandex.ru" TargetMode="External" /><Relationship Id="rId14" Type="http://schemas.openxmlformats.org/officeDocument/2006/relationships/hyperlink" Target="mailto:evgenianevodnickova@gmail.com" TargetMode="External" /><Relationship Id="rId15" Type="http://schemas.openxmlformats.org/officeDocument/2006/relationships/comments" Target="../comments24.xml" /><Relationship Id="rId16" Type="http://schemas.openxmlformats.org/officeDocument/2006/relationships/vmlDrawing" Target="../drawings/vmlDrawing24.vml" /><Relationship Id="rId17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ilto:sinitsina-lera@mail.ru" TargetMode="External" /><Relationship Id="rId2" Type="http://schemas.openxmlformats.org/officeDocument/2006/relationships/hyperlink" Target="https://vk.com/kepeazhe" TargetMode="External" /><Relationship Id="rId3" Type="http://schemas.openxmlformats.org/officeDocument/2006/relationships/hyperlink" Target="mailto:vavilova.alena@bk.ru" TargetMode="External" /><Relationship Id="rId4" Type="http://schemas.openxmlformats.org/officeDocument/2006/relationships/hyperlink" Target="mailto:globaleagle@yandex.ru" TargetMode="External" /><Relationship Id="rId5" Type="http://schemas.openxmlformats.org/officeDocument/2006/relationships/hyperlink" Target="mailto:mandryka-av@mail.ru" TargetMode="External" /><Relationship Id="rId6" Type="http://schemas.openxmlformats.org/officeDocument/2006/relationships/hyperlink" Target="mailto:Cheremenina.Larisa@ya.ru" TargetMode="External" /><Relationship Id="rId7" Type="http://schemas.openxmlformats.org/officeDocument/2006/relationships/hyperlink" Target="mailto:v89086343376@yandex.ru" TargetMode="External" /><Relationship Id="rId8" Type="http://schemas.openxmlformats.org/officeDocument/2006/relationships/hyperlink" Target="mailto:evgenianevodnickova@gmail.com" TargetMode="External" /><Relationship Id="rId9" Type="http://schemas.openxmlformats.org/officeDocument/2006/relationships/hyperlink" Target="mailto:evgenianevodnickova@gmail.com" TargetMode="External" /><Relationship Id="rId10" Type="http://schemas.openxmlformats.org/officeDocument/2006/relationships/hyperlink" Target="mailto:missis.ca4inskaya@yandex.ru" TargetMode="External" /><Relationship Id="rId11" Type="http://schemas.openxmlformats.org/officeDocument/2006/relationships/hyperlink" Target="mailto:Cheremenina.Larisa@ya.ru" TargetMode="External" /><Relationship Id="rId12" Type="http://schemas.openxmlformats.org/officeDocument/2006/relationships/comments" Target="../comments25.xml" /><Relationship Id="rId13" Type="http://schemas.openxmlformats.org/officeDocument/2006/relationships/vmlDrawing" Target="../drawings/vmlDrawing25.vml" /><Relationship Id="rId14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s://vk.com/kepeazhe" TargetMode="External" /><Relationship Id="rId2" Type="http://schemas.openxmlformats.org/officeDocument/2006/relationships/hyperlink" Target="mailto:vavilova.alena@bk.ru" TargetMode="External" /><Relationship Id="rId3" Type="http://schemas.openxmlformats.org/officeDocument/2006/relationships/hyperlink" Target="mailto:vavilova.alena@bk.ru" TargetMode="External" /><Relationship Id="rId4" Type="http://schemas.openxmlformats.org/officeDocument/2006/relationships/hyperlink" Target="mailto:bvm-3175@yandex.ru" TargetMode="External" /><Relationship Id="rId5" Type="http://schemas.openxmlformats.org/officeDocument/2006/relationships/hyperlink" Target="mailto:v89086343376@yandex.ru" TargetMode="External" /><Relationship Id="rId6" Type="http://schemas.openxmlformats.org/officeDocument/2006/relationships/hyperlink" Target="mailto:mandryka-av@mail.ru" TargetMode="External" /><Relationship Id="rId7" Type="http://schemas.openxmlformats.org/officeDocument/2006/relationships/hyperlink" Target="mailto:globaleagle@yandex.ru" TargetMode="External" /><Relationship Id="rId8" Type="http://schemas.openxmlformats.org/officeDocument/2006/relationships/hyperlink" Target="mailto:evgenianevodnickova@gmail.com" TargetMode="External" /><Relationship Id="rId9" Type="http://schemas.openxmlformats.org/officeDocument/2006/relationships/hyperlink" Target="mailto:v89086343376@yandex.ru" TargetMode="External" /><Relationship Id="rId10" Type="http://schemas.openxmlformats.org/officeDocument/2006/relationships/comments" Target="../comments26.xml" /><Relationship Id="rId11" Type="http://schemas.openxmlformats.org/officeDocument/2006/relationships/vmlDrawing" Target="../drawings/vmlDrawing26.vml" /><Relationship Id="rId1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m2611@yandex.ru" TargetMode="External" /><Relationship Id="rId2" Type="http://schemas.openxmlformats.org/officeDocument/2006/relationships/hyperlink" Target="mailto:ntmec000123@ya.ru" TargetMode="External" /><Relationship Id="rId3" Type="http://schemas.openxmlformats.org/officeDocument/2006/relationships/hyperlink" Target="mailto:it_distant@mail.ru" TargetMode="External" /><Relationship Id="rId4" Type="http://schemas.openxmlformats.org/officeDocument/2006/relationships/hyperlink" Target="mailto:arigas17@gmail.com" TargetMode="External" /><Relationship Id="rId5" Type="http://schemas.openxmlformats.org/officeDocument/2006/relationships/comments" Target="../comments3.xml" /><Relationship Id="rId6" Type="http://schemas.openxmlformats.org/officeDocument/2006/relationships/vmlDrawing" Target="../drawings/vmlDrawing3.vm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m2611@yandex.ru" TargetMode="External" /><Relationship Id="rId2" Type="http://schemas.openxmlformats.org/officeDocument/2006/relationships/hyperlink" Target="mailto:ntmec000123@ya.ru" TargetMode="External" /><Relationship Id="rId3" Type="http://schemas.openxmlformats.org/officeDocument/2006/relationships/hyperlink" Target="mailto:gamkova72@mail.ru" TargetMode="External" /><Relationship Id="rId4" Type="http://schemas.openxmlformats.org/officeDocument/2006/relationships/hyperlink" Target="mailto:mandryka-av@mail.ru" TargetMode="External" /><Relationship Id="rId5" Type="http://schemas.openxmlformats.org/officeDocument/2006/relationships/hyperlink" Target="mailto:it_distant@mail.ru" TargetMode="External" /><Relationship Id="rId6" Type="http://schemas.openxmlformats.org/officeDocument/2006/relationships/hyperlink" Target="mailto:mandryka-av@mail.ru" TargetMode="External" /><Relationship Id="rId7" Type="http://schemas.openxmlformats.org/officeDocument/2006/relationships/comments" Target="../comments4.xml" /><Relationship Id="rId8" Type="http://schemas.openxmlformats.org/officeDocument/2006/relationships/vmlDrawing" Target="../drawings/vmlDrawing4.vml" /><Relationship Id="rId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kohn.sdo@gmail.com" TargetMode="External" /><Relationship Id="rId2" Type="http://schemas.openxmlformats.org/officeDocument/2006/relationships/hyperlink" Target="mailto:Nadezndanesterova1970@yandex.ru" TargetMode="External" /><Relationship Id="rId3" Type="http://schemas.openxmlformats.org/officeDocument/2006/relationships/hyperlink" Target="mailto:Nadezndanesterova1970@yandex.ru" TargetMode="External" /><Relationship Id="rId4" Type="http://schemas.openxmlformats.org/officeDocument/2006/relationships/hyperlink" Target="mailto:karina_kuchkarova@bk.ru" TargetMode="External" /><Relationship Id="rId5" Type="http://schemas.openxmlformats.org/officeDocument/2006/relationships/hyperlink" Target="mailto:ntmec000123@ya.ru" TargetMode="External" /><Relationship Id="rId6" Type="http://schemas.openxmlformats.org/officeDocument/2006/relationships/hyperlink" Target="mailto:smelev1953@gmail.com" TargetMode="External" /><Relationship Id="rId7" Type="http://schemas.openxmlformats.org/officeDocument/2006/relationships/hyperlink" Target="mailto:shewelewa73@gmail.com" TargetMode="External" /><Relationship Id="rId8" Type="http://schemas.openxmlformats.org/officeDocument/2006/relationships/hyperlink" Target="mailto:butakova.liana@list.ru" TargetMode="External" /><Relationship Id="rId9" Type="http://schemas.openxmlformats.org/officeDocument/2006/relationships/hyperlink" Target="mailto:talan999@mail.ru" TargetMode="External" /><Relationship Id="rId10" Type="http://schemas.openxmlformats.org/officeDocument/2006/relationships/hyperlink" Target="mailto:kolovrat1969@mail.ru" TargetMode="External" /><Relationship Id="rId11" Type="http://schemas.openxmlformats.org/officeDocument/2006/relationships/hyperlink" Target="mailto:kolovrat1969@mail.ru" TargetMode="External" /><Relationship Id="rId12" Type="http://schemas.openxmlformats.org/officeDocument/2006/relationships/hyperlink" Target="mailto:Cheremenina.Larisa@ya.ru" TargetMode="External" /><Relationship Id="rId13" Type="http://schemas.openxmlformats.org/officeDocument/2006/relationships/hyperlink" Target="mailto:arigas17@gmail.com" TargetMode="External" /><Relationship Id="rId14" Type="http://schemas.openxmlformats.org/officeDocument/2006/relationships/hyperlink" Target="mailto:talan999@mail.ru" TargetMode="External" /><Relationship Id="rId15" Type="http://schemas.openxmlformats.org/officeDocument/2006/relationships/comments" Target="../comments5.xml" /><Relationship Id="rId16" Type="http://schemas.openxmlformats.org/officeDocument/2006/relationships/vmlDrawing" Target="../drawings/vmlDrawing5.vml" /><Relationship Id="rId1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ikohn.sdo@gmail.com" TargetMode="External" /><Relationship Id="rId2" Type="http://schemas.openxmlformats.org/officeDocument/2006/relationships/hyperlink" Target="mailto:ntmec000123@ya.ru" TargetMode="External" /><Relationship Id="rId3" Type="http://schemas.openxmlformats.org/officeDocument/2006/relationships/hyperlink" Target="mailto:it_distant@mail.ru" TargetMode="External" /><Relationship Id="rId4" Type="http://schemas.openxmlformats.org/officeDocument/2006/relationships/hyperlink" Target="mailto:zakusilova_ma@mail.ru" TargetMode="External" /><Relationship Id="rId5" Type="http://schemas.openxmlformats.org/officeDocument/2006/relationships/hyperlink" Target="mailto:mankunyanets@yandex.ru" TargetMode="External" /><Relationship Id="rId6" Type="http://schemas.openxmlformats.org/officeDocument/2006/relationships/hyperlink" Target="mailto:zakusilova_ma@mail.ru" TargetMode="External" /><Relationship Id="rId7" Type="http://schemas.openxmlformats.org/officeDocument/2006/relationships/hyperlink" Target="mailto:Stylephotoekb@gmail.com" TargetMode="External" /><Relationship Id="rId8" Type="http://schemas.openxmlformats.org/officeDocument/2006/relationships/hyperlink" Target="mailto:kino.doc@mail.ru" TargetMode="External" /><Relationship Id="rId9" Type="http://schemas.openxmlformats.org/officeDocument/2006/relationships/hyperlink" Target="mailto:Stylephotoekb@gmail.com" TargetMode="External" /><Relationship Id="rId10" Type="http://schemas.openxmlformats.org/officeDocument/2006/relationships/hyperlink" Target="mailto:aira2705@mail.ru" TargetMode="External" /><Relationship Id="rId11" Type="http://schemas.openxmlformats.org/officeDocument/2006/relationships/comments" Target="../comments6.xml" /><Relationship Id="rId12" Type="http://schemas.openxmlformats.org/officeDocument/2006/relationships/vmlDrawing" Target="../drawings/vmlDrawing6.vml" /><Relationship Id="rId1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im2611@yandex.ru" TargetMode="External" /><Relationship Id="rId2" Type="http://schemas.openxmlformats.org/officeDocument/2006/relationships/hyperlink" Target="mailto:kolovrat1969@mail.ru" TargetMode="External" /><Relationship Id="rId3" Type="http://schemas.openxmlformats.org/officeDocument/2006/relationships/hyperlink" Target="mailto:frau.taskaewa@yandex.ru&#160;" TargetMode="External" /><Relationship Id="rId4" Type="http://schemas.openxmlformats.org/officeDocument/2006/relationships/hyperlink" Target="mailto:Fire.and.Khundas@yandex.ru" TargetMode="External" /><Relationship Id="rId5" Type="http://schemas.openxmlformats.org/officeDocument/2006/relationships/hyperlink" Target="mailto:ntmec000123@ya.ru" TargetMode="External" /><Relationship Id="rId6" Type="http://schemas.openxmlformats.org/officeDocument/2006/relationships/hyperlink" Target="mailto:it_distant@mail.ru" TargetMode="External" /><Relationship Id="rId7" Type="http://schemas.openxmlformats.org/officeDocument/2006/relationships/hyperlink" Target="mailto:zakusilova_ma@mail.ru" TargetMode="External" /><Relationship Id="rId8" Type="http://schemas.openxmlformats.org/officeDocument/2006/relationships/hyperlink" Target="mailto:smelev1953@gmail.com" TargetMode="External" /><Relationship Id="rId9" Type="http://schemas.openxmlformats.org/officeDocument/2006/relationships/hyperlink" Target="mailto:mankunyanets@yandex.ru" TargetMode="External" /><Relationship Id="rId10" Type="http://schemas.openxmlformats.org/officeDocument/2006/relationships/hyperlink" Target="mailto:zakusilova_ma@mail.ru" TargetMode="External" /><Relationship Id="rId11" Type="http://schemas.openxmlformats.org/officeDocument/2006/relationships/comments" Target="../comments9.xml" /><Relationship Id="rId12" Type="http://schemas.openxmlformats.org/officeDocument/2006/relationships/vmlDrawing" Target="../drawings/vmlDrawing9.vml" /><Relationship Id="rId1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view="pageBreakPreview" zoomScale="50" zoomScaleNormal="75" zoomScaleSheetLayoutView="50" zoomScalePageLayoutView="0" workbookViewId="0" topLeftCell="A16">
      <selection activeCell="D9" sqref="D9"/>
    </sheetView>
  </sheetViews>
  <sheetFormatPr defaultColWidth="9.140625" defaultRowHeight="12.75"/>
  <cols>
    <col min="1" max="1" width="22.8515625" style="217" customWidth="1"/>
    <col min="2" max="2" width="120.7109375" style="4" customWidth="1"/>
    <col min="3" max="4" width="49.7109375" style="4" customWidth="1"/>
    <col min="5" max="16" width="13.28125" style="4" customWidth="1"/>
    <col min="17" max="18" width="13.28125" style="375" customWidth="1"/>
    <col min="19" max="16384" width="9.140625" style="4" customWidth="1"/>
  </cols>
  <sheetData>
    <row r="1" spans="1:18" ht="42" customHeight="1">
      <c r="A1" s="1095" t="s">
        <v>13</v>
      </c>
      <c r="B1" s="1095"/>
      <c r="C1" s="1"/>
      <c r="D1" s="1"/>
      <c r="Q1" s="4"/>
      <c r="R1" s="4"/>
    </row>
    <row r="2" spans="1:18" ht="36" customHeight="1">
      <c r="A2" s="1095" t="s">
        <v>27</v>
      </c>
      <c r="B2" s="1095"/>
      <c r="C2" s="1"/>
      <c r="D2" s="1"/>
      <c r="Q2" s="4"/>
      <c r="R2" s="4"/>
    </row>
    <row r="3" spans="1:18" ht="40.5" customHeight="1">
      <c r="A3" s="1095" t="s">
        <v>28</v>
      </c>
      <c r="B3" s="1095"/>
      <c r="C3" s="1"/>
      <c r="D3" s="1"/>
      <c r="Q3" s="4"/>
      <c r="R3" s="4"/>
    </row>
    <row r="4" spans="1:18" ht="39" customHeight="1">
      <c r="A4" s="1095" t="s">
        <v>416</v>
      </c>
      <c r="B4" s="1095"/>
      <c r="C4" s="1"/>
      <c r="D4" s="1"/>
      <c r="Q4" s="4"/>
      <c r="R4" s="4"/>
    </row>
    <row r="5" spans="2:18" ht="23.25">
      <c r="B5" s="16"/>
      <c r="C5" s="1"/>
      <c r="D5" s="1"/>
      <c r="Q5" s="4"/>
      <c r="R5" s="4"/>
    </row>
    <row r="6" spans="1:18" ht="48.75" customHeight="1">
      <c r="A6" s="1096" t="s">
        <v>442</v>
      </c>
      <c r="B6" s="1096"/>
      <c r="C6" s="1096"/>
      <c r="D6" s="1096"/>
      <c r="E6" s="1096"/>
      <c r="F6" s="1096"/>
      <c r="G6" s="1096"/>
      <c r="H6" s="1096"/>
      <c r="I6" s="1096"/>
      <c r="J6" s="1096"/>
      <c r="K6" s="1096"/>
      <c r="L6" s="1096"/>
      <c r="M6" s="1096"/>
      <c r="N6" s="1096"/>
      <c r="O6" s="1096"/>
      <c r="P6" s="1096"/>
      <c r="Q6" s="1096"/>
      <c r="R6" s="4"/>
    </row>
    <row r="7" spans="1:18" ht="41.25" customHeight="1">
      <c r="A7" s="1097" t="s">
        <v>483</v>
      </c>
      <c r="B7" s="1097"/>
      <c r="C7" s="1097"/>
      <c r="D7" s="1097"/>
      <c r="E7" s="1097"/>
      <c r="F7" s="1097"/>
      <c r="G7" s="1097"/>
      <c r="H7" s="1097"/>
      <c r="I7" s="1097"/>
      <c r="J7" s="1097"/>
      <c r="K7" s="1097"/>
      <c r="L7" s="1097"/>
      <c r="M7" s="1097"/>
      <c r="N7" s="1097"/>
      <c r="O7" s="1097"/>
      <c r="P7" s="1097"/>
      <c r="Q7" s="1097"/>
      <c r="R7" s="4"/>
    </row>
    <row r="8" spans="1:18" s="134" customFormat="1" ht="39.75" customHeight="1">
      <c r="A8" s="1098" t="s">
        <v>15</v>
      </c>
      <c r="B8" s="1098"/>
      <c r="C8" s="1098"/>
      <c r="D8" s="901"/>
      <c r="E8" s="142"/>
      <c r="F8" s="142"/>
      <c r="G8" s="142"/>
      <c r="H8" s="143"/>
      <c r="I8" s="143"/>
      <c r="J8" s="143"/>
      <c r="K8" s="143"/>
      <c r="L8" s="142"/>
      <c r="M8" s="142"/>
      <c r="N8" s="142"/>
      <c r="O8" s="142"/>
      <c r="P8" s="142"/>
      <c r="Q8" s="142"/>
      <c r="R8" s="4"/>
    </row>
    <row r="9" spans="1:18" s="134" customFormat="1" ht="39.75" customHeight="1">
      <c r="A9" s="1098" t="s">
        <v>346</v>
      </c>
      <c r="B9" s="1098"/>
      <c r="C9" s="1098"/>
      <c r="D9" s="944" t="s">
        <v>606</v>
      </c>
      <c r="E9" s="142"/>
      <c r="F9" s="142"/>
      <c r="G9" s="142"/>
      <c r="H9" s="143"/>
      <c r="I9" s="143"/>
      <c r="J9" s="143"/>
      <c r="K9" s="143"/>
      <c r="L9" s="142"/>
      <c r="M9" s="142"/>
      <c r="N9" s="142"/>
      <c r="O9" s="142"/>
      <c r="P9" s="142"/>
      <c r="Q9" s="142"/>
      <c r="R9" s="4"/>
    </row>
    <row r="10" spans="1:18" ht="18.75" thickBot="1">
      <c r="A10" s="501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4"/>
    </row>
    <row r="11" spans="1:18" ht="42" customHeight="1" thickBot="1">
      <c r="A11" s="1099" t="s">
        <v>0</v>
      </c>
      <c r="B11" s="1101" t="s">
        <v>14</v>
      </c>
      <c r="C11" s="1103" t="s">
        <v>5</v>
      </c>
      <c r="D11" s="915"/>
      <c r="E11" s="1105" t="s">
        <v>73</v>
      </c>
      <c r="F11" s="1106"/>
      <c r="G11" s="1106"/>
      <c r="H11" s="1106"/>
      <c r="I11" s="1107"/>
      <c r="J11" s="1108" t="s">
        <v>1</v>
      </c>
      <c r="K11" s="1110" t="s">
        <v>199</v>
      </c>
      <c r="L11" s="1111"/>
      <c r="M11" s="1112"/>
      <c r="N11" s="1111"/>
      <c r="O11" s="1113"/>
      <c r="P11" s="1114" t="s">
        <v>1</v>
      </c>
      <c r="Q11" s="1115" t="s">
        <v>6</v>
      </c>
      <c r="R11" s="1117" t="s">
        <v>8</v>
      </c>
    </row>
    <row r="12" spans="1:18" ht="120" customHeight="1" thickBot="1">
      <c r="A12" s="1100"/>
      <c r="B12" s="1102"/>
      <c r="C12" s="1104"/>
      <c r="D12" s="916"/>
      <c r="E12" s="144" t="s">
        <v>10</v>
      </c>
      <c r="F12" s="144"/>
      <c r="G12" s="144" t="s">
        <v>11</v>
      </c>
      <c r="H12" s="144" t="s">
        <v>12</v>
      </c>
      <c r="I12" s="145" t="s">
        <v>7</v>
      </c>
      <c r="J12" s="1109"/>
      <c r="K12" s="29" t="s">
        <v>10</v>
      </c>
      <c r="L12" s="144"/>
      <c r="M12" s="146" t="s">
        <v>11</v>
      </c>
      <c r="N12" s="144" t="s">
        <v>12</v>
      </c>
      <c r="O12" s="144" t="s">
        <v>7</v>
      </c>
      <c r="P12" s="1109"/>
      <c r="Q12" s="1116"/>
      <c r="R12" s="1118"/>
    </row>
    <row r="13" spans="1:18" s="428" customFormat="1" ht="34.5" customHeight="1" thickBot="1">
      <c r="A13" s="1119" t="s">
        <v>19</v>
      </c>
      <c r="B13" s="1120"/>
      <c r="C13" s="1120"/>
      <c r="D13" s="936"/>
      <c r="E13" s="25"/>
      <c r="F13" s="21"/>
      <c r="G13" s="21"/>
      <c r="H13" s="21"/>
      <c r="I13" s="60"/>
      <c r="J13" s="490"/>
      <c r="K13" s="491"/>
      <c r="L13" s="492"/>
      <c r="M13" s="493"/>
      <c r="N13" s="492"/>
      <c r="O13" s="494"/>
      <c r="P13" s="495"/>
      <c r="Q13" s="496"/>
      <c r="R13" s="363"/>
    </row>
    <row r="14" spans="1:18" s="428" customFormat="1" ht="43.5" customHeight="1" thickBot="1">
      <c r="A14" s="373" t="s">
        <v>114</v>
      </c>
      <c r="B14" s="518" t="s">
        <v>2</v>
      </c>
      <c r="C14" s="520" t="str">
        <f>'ОП 407'!C14</f>
        <v>Ермолаева А.А. </v>
      </c>
      <c r="D14" s="920" t="s">
        <v>595</v>
      </c>
      <c r="E14" s="334">
        <v>2</v>
      </c>
      <c r="F14" s="87"/>
      <c r="G14" s="87">
        <v>28</v>
      </c>
      <c r="H14" s="87">
        <f>E14+G14</f>
        <v>30</v>
      </c>
      <c r="I14" s="335">
        <f>H14/13</f>
        <v>2.3076923076923075</v>
      </c>
      <c r="J14" s="342" t="s">
        <v>18</v>
      </c>
      <c r="K14" s="334"/>
      <c r="L14" s="87"/>
      <c r="M14" s="87">
        <v>20</v>
      </c>
      <c r="N14" s="87">
        <f>K14+M14</f>
        <v>20</v>
      </c>
      <c r="O14" s="335">
        <f>N14/10</f>
        <v>2</v>
      </c>
      <c r="P14" s="516" t="s">
        <v>18</v>
      </c>
      <c r="Q14" s="499">
        <f>R14</f>
        <v>50</v>
      </c>
      <c r="R14" s="374">
        <f>N14+H14</f>
        <v>50</v>
      </c>
    </row>
    <row r="15" spans="1:18" s="428" customFormat="1" ht="36" customHeight="1" thickBot="1">
      <c r="A15" s="1121" t="s">
        <v>116</v>
      </c>
      <c r="B15" s="1122"/>
      <c r="C15" s="1122"/>
      <c r="D15" s="937"/>
      <c r="E15" s="84"/>
      <c r="F15" s="69"/>
      <c r="G15" s="69"/>
      <c r="H15" s="69"/>
      <c r="I15" s="85"/>
      <c r="J15" s="340"/>
      <c r="K15" s="74"/>
      <c r="L15" s="69"/>
      <c r="M15" s="69"/>
      <c r="N15" s="69"/>
      <c r="O15" s="63"/>
      <c r="P15" s="497"/>
      <c r="Q15" s="551"/>
      <c r="R15" s="552"/>
    </row>
    <row r="16" spans="1:18" s="428" customFormat="1" ht="41.25" customHeight="1">
      <c r="A16" s="896" t="s">
        <v>40</v>
      </c>
      <c r="B16" s="846" t="s">
        <v>447</v>
      </c>
      <c r="C16" s="164" t="str">
        <f>'ОП 407'!C16</f>
        <v>Синицына В.А.</v>
      </c>
      <c r="D16" s="938" t="s">
        <v>603</v>
      </c>
      <c r="E16" s="181">
        <v>26</v>
      </c>
      <c r="F16" s="182"/>
      <c r="G16" s="182">
        <v>36</v>
      </c>
      <c r="H16" s="182">
        <f aca="true" t="shared" si="0" ref="H16:H21">E16+G16</f>
        <v>62</v>
      </c>
      <c r="I16" s="264">
        <f aca="true" t="shared" si="1" ref="I16:I21">H16/13</f>
        <v>4.769230769230769</v>
      </c>
      <c r="J16" s="141" t="s">
        <v>18</v>
      </c>
      <c r="K16" s="181"/>
      <c r="L16" s="182"/>
      <c r="M16" s="182"/>
      <c r="N16" s="182"/>
      <c r="O16" s="264"/>
      <c r="P16" s="141"/>
      <c r="Q16" s="898">
        <f aca="true" t="shared" si="2" ref="Q16:Q22">R16</f>
        <v>62</v>
      </c>
      <c r="R16" s="893">
        <f aca="true" t="shared" si="3" ref="R16:R22">N16+H16</f>
        <v>62</v>
      </c>
    </row>
    <row r="17" spans="1:18" s="428" customFormat="1" ht="41.25" customHeight="1">
      <c r="A17" s="525" t="s">
        <v>120</v>
      </c>
      <c r="B17" s="526" t="s">
        <v>478</v>
      </c>
      <c r="C17" s="95" t="str">
        <f>'ОП 407'!C17</f>
        <v>Зуева А.А. </v>
      </c>
      <c r="D17" s="932" t="s">
        <v>596</v>
      </c>
      <c r="E17" s="47">
        <v>30</v>
      </c>
      <c r="F17" s="17"/>
      <c r="G17" s="17">
        <v>42</v>
      </c>
      <c r="H17" s="17">
        <f t="shared" si="0"/>
        <v>72</v>
      </c>
      <c r="I17" s="52">
        <f t="shared" si="1"/>
        <v>5.538461538461538</v>
      </c>
      <c r="J17" s="42" t="s">
        <v>18</v>
      </c>
      <c r="K17" s="47"/>
      <c r="L17" s="18"/>
      <c r="M17" s="17"/>
      <c r="N17" s="17"/>
      <c r="O17" s="52"/>
      <c r="P17" s="42"/>
      <c r="Q17" s="298"/>
      <c r="R17" s="894">
        <f t="shared" si="3"/>
        <v>72</v>
      </c>
    </row>
    <row r="18" spans="1:18" s="428" customFormat="1" ht="41.25" customHeight="1">
      <c r="A18" s="525" t="s">
        <v>235</v>
      </c>
      <c r="B18" s="526" t="s">
        <v>479</v>
      </c>
      <c r="C18" s="95" t="str">
        <f>'ОП 407'!C18</f>
        <v>Жеманов Я.Н. </v>
      </c>
      <c r="D18" s="921" t="s">
        <v>597</v>
      </c>
      <c r="E18" s="47">
        <v>2</v>
      </c>
      <c r="F18" s="17"/>
      <c r="G18" s="17">
        <v>46</v>
      </c>
      <c r="H18" s="17">
        <f t="shared" si="0"/>
        <v>48</v>
      </c>
      <c r="I18" s="52">
        <f t="shared" si="1"/>
        <v>3.6923076923076925</v>
      </c>
      <c r="J18" s="42" t="s">
        <v>18</v>
      </c>
      <c r="K18" s="47"/>
      <c r="L18" s="18"/>
      <c r="M18" s="17">
        <v>40</v>
      </c>
      <c r="N18" s="17">
        <f>K18+M18</f>
        <v>40</v>
      </c>
      <c r="O18" s="52">
        <f>N18/10</f>
        <v>4</v>
      </c>
      <c r="P18" s="42" t="s">
        <v>18</v>
      </c>
      <c r="Q18" s="298">
        <f t="shared" si="2"/>
        <v>88</v>
      </c>
      <c r="R18" s="894">
        <f t="shared" si="3"/>
        <v>88</v>
      </c>
    </row>
    <row r="19" spans="1:18" s="428" customFormat="1" ht="41.25" customHeight="1">
      <c r="A19" s="796" t="s">
        <v>50</v>
      </c>
      <c r="B19" s="211" t="s">
        <v>201</v>
      </c>
      <c r="C19" s="95" t="str">
        <f>'ОП 407'!C19</f>
        <v>Мандрака А.В. </v>
      </c>
      <c r="D19" s="939" t="s">
        <v>598</v>
      </c>
      <c r="E19" s="47">
        <v>30</v>
      </c>
      <c r="F19" s="17"/>
      <c r="G19" s="17">
        <v>42</v>
      </c>
      <c r="H19" s="17">
        <f t="shared" si="0"/>
        <v>72</v>
      </c>
      <c r="I19" s="52">
        <f t="shared" si="1"/>
        <v>5.538461538461538</v>
      </c>
      <c r="J19" s="42" t="s">
        <v>18</v>
      </c>
      <c r="K19" s="47"/>
      <c r="L19" s="18"/>
      <c r="M19" s="17"/>
      <c r="N19" s="17"/>
      <c r="O19" s="52"/>
      <c r="P19" s="42"/>
      <c r="Q19" s="298">
        <f>R19</f>
        <v>72</v>
      </c>
      <c r="R19" s="894">
        <f>N19+H19</f>
        <v>72</v>
      </c>
    </row>
    <row r="20" spans="1:18" s="428" customFormat="1" ht="41.25" customHeight="1">
      <c r="A20" s="796" t="s">
        <v>185</v>
      </c>
      <c r="B20" s="211" t="s">
        <v>480</v>
      </c>
      <c r="C20" s="95" t="str">
        <f>'ОП 407'!C20</f>
        <v>Мандрака А.В. </v>
      </c>
      <c r="D20" s="940"/>
      <c r="E20" s="47"/>
      <c r="F20" s="17"/>
      <c r="G20" s="17">
        <v>38</v>
      </c>
      <c r="H20" s="17">
        <f t="shared" si="0"/>
        <v>38</v>
      </c>
      <c r="I20" s="52">
        <f t="shared" si="1"/>
        <v>2.923076923076923</v>
      </c>
      <c r="J20" s="42" t="s">
        <v>18</v>
      </c>
      <c r="K20" s="47"/>
      <c r="L20" s="18"/>
      <c r="M20" s="17">
        <v>54</v>
      </c>
      <c r="N20" s="17">
        <f>K20+M20</f>
        <v>54</v>
      </c>
      <c r="O20" s="52">
        <f>N20/10</f>
        <v>5.4</v>
      </c>
      <c r="P20" s="42"/>
      <c r="Q20" s="298">
        <f>R20</f>
        <v>92</v>
      </c>
      <c r="R20" s="894">
        <f>N20+H20</f>
        <v>92</v>
      </c>
    </row>
    <row r="21" spans="1:18" s="428" customFormat="1" ht="41.25" customHeight="1">
      <c r="A21" s="796" t="s">
        <v>187</v>
      </c>
      <c r="B21" s="211" t="s">
        <v>481</v>
      </c>
      <c r="C21" s="95" t="str">
        <f>'ОП 407'!C21</f>
        <v>Череменина Л.В.</v>
      </c>
      <c r="D21" s="939" t="s">
        <v>604</v>
      </c>
      <c r="E21" s="47">
        <v>40</v>
      </c>
      <c r="F21" s="17"/>
      <c r="G21" s="17"/>
      <c r="H21" s="17">
        <f t="shared" si="0"/>
        <v>40</v>
      </c>
      <c r="I21" s="52">
        <f t="shared" si="1"/>
        <v>3.076923076923077</v>
      </c>
      <c r="J21" s="42" t="s">
        <v>18</v>
      </c>
      <c r="K21" s="47"/>
      <c r="L21" s="18"/>
      <c r="M21" s="17">
        <v>32</v>
      </c>
      <c r="N21" s="17">
        <f>K21+M21</f>
        <v>32</v>
      </c>
      <c r="O21" s="52">
        <f>N21/10</f>
        <v>3.2</v>
      </c>
      <c r="P21" s="42"/>
      <c r="Q21" s="298">
        <f>R21</f>
        <v>72</v>
      </c>
      <c r="R21" s="894">
        <f>N21+H21</f>
        <v>72</v>
      </c>
    </row>
    <row r="22" spans="1:18" s="428" customFormat="1" ht="41.25" customHeight="1" thickBot="1">
      <c r="A22" s="436" t="s">
        <v>189</v>
      </c>
      <c r="B22" s="212" t="s">
        <v>291</v>
      </c>
      <c r="C22" s="126" t="str">
        <f>'[1]ОП 209'!C27</f>
        <v>Борисова А.А. </v>
      </c>
      <c r="D22" s="945" t="s">
        <v>606</v>
      </c>
      <c r="E22" s="944"/>
      <c r="F22" s="87"/>
      <c r="G22" s="87"/>
      <c r="H22" s="87"/>
      <c r="I22" s="128"/>
      <c r="J22" s="129"/>
      <c r="K22" s="897"/>
      <c r="L22" s="895"/>
      <c r="M22" s="87">
        <v>70</v>
      </c>
      <c r="N22" s="87">
        <f>K22+M22</f>
        <v>70</v>
      </c>
      <c r="O22" s="128">
        <f>N22/10</f>
        <v>7</v>
      </c>
      <c r="P22" s="129"/>
      <c r="Q22" s="899">
        <f t="shared" si="2"/>
        <v>70</v>
      </c>
      <c r="R22" s="374">
        <f t="shared" si="3"/>
        <v>70</v>
      </c>
    </row>
    <row r="23" spans="1:18" s="428" customFormat="1" ht="51" customHeight="1" thickBot="1">
      <c r="A23" s="1123" t="s">
        <v>292</v>
      </c>
      <c r="B23" s="1124"/>
      <c r="C23" s="1125"/>
      <c r="D23" s="941"/>
      <c r="E23" s="105"/>
      <c r="F23" s="41"/>
      <c r="G23" s="41"/>
      <c r="H23" s="41"/>
      <c r="I23" s="86"/>
      <c r="J23" s="43" t="s">
        <v>228</v>
      </c>
      <c r="K23" s="140"/>
      <c r="L23" s="44"/>
      <c r="M23" s="41"/>
      <c r="N23" s="41"/>
      <c r="O23" s="89"/>
      <c r="P23" s="43"/>
      <c r="Q23" s="380"/>
      <c r="R23" s="383"/>
    </row>
    <row r="24" spans="1:18" s="428" customFormat="1" ht="39.75" customHeight="1">
      <c r="A24" s="215" t="s">
        <v>293</v>
      </c>
      <c r="B24" s="210" t="s">
        <v>303</v>
      </c>
      <c r="C24" s="1126" t="s">
        <v>583</v>
      </c>
      <c r="D24" s="933"/>
      <c r="E24" s="310">
        <v>34</v>
      </c>
      <c r="F24" s="182"/>
      <c r="G24" s="182">
        <v>72</v>
      </c>
      <c r="H24" s="182">
        <f>E24+G24</f>
        <v>106</v>
      </c>
      <c r="I24" s="311">
        <f>H24/13</f>
        <v>8.153846153846153</v>
      </c>
      <c r="J24" s="54" t="s">
        <v>101</v>
      </c>
      <c r="K24" s="46"/>
      <c r="L24" s="34"/>
      <c r="M24" s="32"/>
      <c r="N24" s="69"/>
      <c r="O24" s="63"/>
      <c r="P24" s="58"/>
      <c r="Q24" s="110">
        <f aca="true" t="shared" si="4" ref="Q24:Q32">R24</f>
        <v>106</v>
      </c>
      <c r="R24" s="114">
        <f>N24+H24</f>
        <v>106</v>
      </c>
    </row>
    <row r="25" spans="1:18" s="428" customFormat="1" ht="39.75" customHeight="1">
      <c r="A25" s="208" t="s">
        <v>92</v>
      </c>
      <c r="B25" s="211" t="s">
        <v>26</v>
      </c>
      <c r="C25" s="1127"/>
      <c r="D25" s="907" t="str">
        <f>'ОП 311'!$D$23</f>
        <v>bvm-3175@yandex.ru</v>
      </c>
      <c r="E25" s="19"/>
      <c r="F25" s="17"/>
      <c r="G25" s="17">
        <v>36</v>
      </c>
      <c r="H25" s="17"/>
      <c r="I25" s="26"/>
      <c r="J25" s="1129" t="s">
        <v>101</v>
      </c>
      <c r="K25" s="47"/>
      <c r="L25" s="18"/>
      <c r="M25" s="17"/>
      <c r="N25" s="17"/>
      <c r="O25" s="52"/>
      <c r="P25" s="42"/>
      <c r="Q25" s="366">
        <f t="shared" si="4"/>
        <v>0</v>
      </c>
      <c r="R25" s="116">
        <f>N25+H25</f>
        <v>0</v>
      </c>
    </row>
    <row r="26" spans="1:18" s="428" customFormat="1" ht="39.75" customHeight="1" thickBot="1">
      <c r="A26" s="209" t="s">
        <v>93</v>
      </c>
      <c r="B26" s="212" t="s">
        <v>24</v>
      </c>
      <c r="C26" s="1128"/>
      <c r="D26" s="908"/>
      <c r="E26" s="334"/>
      <c r="F26" s="87"/>
      <c r="G26" s="87">
        <v>108</v>
      </c>
      <c r="H26" s="87"/>
      <c r="I26" s="335"/>
      <c r="J26" s="1130"/>
      <c r="K26" s="48"/>
      <c r="L26" s="35"/>
      <c r="M26" s="23"/>
      <c r="N26" s="41"/>
      <c r="O26" s="89"/>
      <c r="P26" s="58"/>
      <c r="Q26" s="380">
        <f t="shared" si="4"/>
        <v>0</v>
      </c>
      <c r="R26" s="114">
        <f>N26+H26</f>
        <v>0</v>
      </c>
    </row>
    <row r="27" spans="1:18" s="428" customFormat="1" ht="48" customHeight="1" thickBot="1">
      <c r="A27" s="1131" t="s">
        <v>294</v>
      </c>
      <c r="B27" s="1132"/>
      <c r="C27" s="1133"/>
      <c r="D27" s="942"/>
      <c r="E27" s="37"/>
      <c r="F27" s="38"/>
      <c r="G27" s="38"/>
      <c r="H27" s="38"/>
      <c r="I27" s="36"/>
      <c r="J27" s="56"/>
      <c r="K27" s="53"/>
      <c r="L27" s="45"/>
      <c r="M27" s="38"/>
      <c r="N27" s="38"/>
      <c r="O27" s="51"/>
      <c r="P27" s="56" t="s">
        <v>17</v>
      </c>
      <c r="Q27" s="108">
        <f t="shared" si="4"/>
        <v>0</v>
      </c>
      <c r="R27" s="115"/>
    </row>
    <row r="28" spans="1:18" s="475" customFormat="1" ht="52.5" customHeight="1">
      <c r="A28" s="510" t="s">
        <v>295</v>
      </c>
      <c r="B28" s="523" t="s">
        <v>296</v>
      </c>
      <c r="C28" s="734" t="str">
        <f>'ОП 407'!C28</f>
        <v>Неводничкова Е.Ю.</v>
      </c>
      <c r="D28" s="929" t="s">
        <v>601</v>
      </c>
      <c r="E28" s="59"/>
      <c r="F28" s="39"/>
      <c r="G28" s="39"/>
      <c r="H28" s="39"/>
      <c r="I28" s="57"/>
      <c r="J28" s="340"/>
      <c r="K28" s="74">
        <v>30</v>
      </c>
      <c r="L28" s="75"/>
      <c r="M28" s="69">
        <v>44</v>
      </c>
      <c r="N28" s="69">
        <f>K28+M28</f>
        <v>74</v>
      </c>
      <c r="O28" s="63">
        <f>N28/10</f>
        <v>7.4</v>
      </c>
      <c r="P28" s="340"/>
      <c r="Q28" s="378">
        <f t="shared" si="4"/>
        <v>74</v>
      </c>
      <c r="R28" s="379">
        <f>N28+H28</f>
        <v>74</v>
      </c>
    </row>
    <row r="29" spans="1:18" s="428" customFormat="1" ht="46.5" customHeight="1">
      <c r="A29" s="511" t="s">
        <v>297</v>
      </c>
      <c r="B29" s="509" t="s">
        <v>298</v>
      </c>
      <c r="C29" s="798" t="str">
        <f>'ОП 407'!C29</f>
        <v>Качинская М.Н. </v>
      </c>
      <c r="D29" s="943" t="s">
        <v>605</v>
      </c>
      <c r="E29" s="47"/>
      <c r="F29" s="17"/>
      <c r="G29" s="17"/>
      <c r="H29" s="17"/>
      <c r="I29" s="52"/>
      <c r="J29" s="42"/>
      <c r="K29" s="47">
        <v>30</v>
      </c>
      <c r="L29" s="18"/>
      <c r="M29" s="17">
        <v>40</v>
      </c>
      <c r="N29" s="17">
        <f>K29+M29</f>
        <v>70</v>
      </c>
      <c r="O29" s="52">
        <f>N29/10</f>
        <v>7</v>
      </c>
      <c r="P29" s="42" t="s">
        <v>101</v>
      </c>
      <c r="Q29" s="106">
        <f t="shared" si="4"/>
        <v>70</v>
      </c>
      <c r="R29" s="116">
        <f>N29+H29</f>
        <v>70</v>
      </c>
    </row>
    <row r="30" spans="1:18" s="428" customFormat="1" ht="46.5" customHeight="1">
      <c r="A30" s="372" t="s">
        <v>97</v>
      </c>
      <c r="B30" s="369" t="s">
        <v>26</v>
      </c>
      <c r="C30" s="1134" t="str">
        <f>'ОП 407'!C30</f>
        <v>Неводничкова Е.Ю.</v>
      </c>
      <c r="D30" s="1136" t="s">
        <v>601</v>
      </c>
      <c r="E30" s="46"/>
      <c r="F30" s="32"/>
      <c r="G30" s="17"/>
      <c r="H30" s="17"/>
      <c r="I30" s="52"/>
      <c r="J30" s="42"/>
      <c r="K30" s="47"/>
      <c r="L30" s="18"/>
      <c r="M30" s="17">
        <v>36</v>
      </c>
      <c r="N30" s="17"/>
      <c r="O30" s="52"/>
      <c r="P30" s="1129" t="s">
        <v>18</v>
      </c>
      <c r="Q30" s="106">
        <f t="shared" si="4"/>
        <v>0</v>
      </c>
      <c r="R30" s="116">
        <f>N30+H30</f>
        <v>0</v>
      </c>
    </row>
    <row r="31" spans="1:18" s="428" customFormat="1" ht="49.5" customHeight="1" thickBot="1">
      <c r="A31" s="772" t="s">
        <v>98</v>
      </c>
      <c r="B31" s="419" t="s">
        <v>24</v>
      </c>
      <c r="C31" s="1135"/>
      <c r="D31" s="1137"/>
      <c r="E31" s="48"/>
      <c r="F31" s="23"/>
      <c r="G31" s="39"/>
      <c r="H31" s="39"/>
      <c r="I31" s="57"/>
      <c r="J31" s="58"/>
      <c r="K31" s="59"/>
      <c r="L31" s="40"/>
      <c r="M31" s="39">
        <v>72</v>
      </c>
      <c r="N31" s="41"/>
      <c r="O31" s="89"/>
      <c r="P31" s="1130"/>
      <c r="Q31" s="110">
        <f t="shared" si="4"/>
        <v>0</v>
      </c>
      <c r="R31" s="114">
        <f>N31+H31</f>
        <v>0</v>
      </c>
    </row>
    <row r="32" spans="1:18" s="428" customFormat="1" ht="42.75" customHeight="1" thickBot="1">
      <c r="A32" s="507"/>
      <c r="B32" s="527" t="s">
        <v>208</v>
      </c>
      <c r="C32" s="285"/>
      <c r="D32" s="296"/>
      <c r="E32" s="53"/>
      <c r="F32" s="38"/>
      <c r="G32" s="38"/>
      <c r="H32" s="38"/>
      <c r="I32" s="51"/>
      <c r="J32" s="56"/>
      <c r="K32" s="53"/>
      <c r="L32" s="45"/>
      <c r="M32" s="38">
        <v>144</v>
      </c>
      <c r="N32" s="38"/>
      <c r="O32" s="51"/>
      <c r="P32" s="56"/>
      <c r="Q32" s="108">
        <f t="shared" si="4"/>
        <v>0</v>
      </c>
      <c r="R32" s="115">
        <f>N32+H32</f>
        <v>0</v>
      </c>
    </row>
    <row r="33" spans="1:18" ht="45" customHeight="1" thickBot="1">
      <c r="A33" s="1138" t="s">
        <v>4</v>
      </c>
      <c r="B33" s="1139"/>
      <c r="C33" s="295"/>
      <c r="D33" s="295"/>
      <c r="E33" s="417">
        <f>SUM(E14:E32)</f>
        <v>164</v>
      </c>
      <c r="F33" s="121">
        <f>SUM(F14:F32)</f>
        <v>0</v>
      </c>
      <c r="G33" s="121">
        <f>SUM(G14:G32)</f>
        <v>448</v>
      </c>
      <c r="H33" s="121">
        <f>SUM(H14:H32)</f>
        <v>468</v>
      </c>
      <c r="I33" s="409">
        <f>SUM(I14:I32)</f>
        <v>36</v>
      </c>
      <c r="J33" s="91"/>
      <c r="K33" s="417">
        <f>SUM(K14:K32)</f>
        <v>60</v>
      </c>
      <c r="L33" s="367">
        <f>SUM(L14:L32)</f>
        <v>0</v>
      </c>
      <c r="M33" s="367">
        <f>SUM(M14:M32)</f>
        <v>552</v>
      </c>
      <c r="N33" s="367">
        <f>SUM(N14:N32)</f>
        <v>360</v>
      </c>
      <c r="O33" s="196">
        <f>SUM(O14:O32)</f>
        <v>36</v>
      </c>
      <c r="P33" s="91"/>
      <c r="Q33" s="515">
        <f>N33+H33</f>
        <v>828</v>
      </c>
      <c r="R33" s="416">
        <f>SUM(R14:R32)</f>
        <v>828</v>
      </c>
    </row>
    <row r="34" spans="1:18" ht="20.25">
      <c r="A34" s="135"/>
      <c r="B34" s="8"/>
      <c r="C34" s="9"/>
      <c r="D34" s="9"/>
      <c r="E34" s="8"/>
      <c r="F34" s="8"/>
      <c r="G34" s="8"/>
      <c r="H34" s="7"/>
      <c r="I34" s="7"/>
      <c r="J34" s="6"/>
      <c r="K34" s="6"/>
      <c r="L34" s="6"/>
      <c r="M34" s="6"/>
      <c r="N34" s="6"/>
      <c r="O34" s="6"/>
      <c r="P34" s="6"/>
      <c r="Q34" s="6"/>
      <c r="R34" s="6"/>
    </row>
    <row r="35" spans="1:18" ht="25.5">
      <c r="A35" s="1140" t="s">
        <v>420</v>
      </c>
      <c r="B35" s="1140"/>
      <c r="C35" s="1140"/>
      <c r="D35" s="903"/>
      <c r="E35" s="112"/>
      <c r="F35" s="112"/>
      <c r="G35" s="112"/>
      <c r="H35" s="112"/>
      <c r="I35" s="112"/>
      <c r="J35" s="135"/>
      <c r="K35" s="135"/>
      <c r="L35" s="190"/>
      <c r="M35" s="190"/>
      <c r="N35" s="6"/>
      <c r="O35" s="6"/>
      <c r="P35" s="6"/>
      <c r="Q35" s="6"/>
      <c r="R35" s="6"/>
    </row>
    <row r="36" spans="1:18" ht="1.5" customHeight="1">
      <c r="A36" s="178"/>
      <c r="B36" s="178"/>
      <c r="C36" s="178"/>
      <c r="D36" s="178"/>
      <c r="E36" s="8"/>
      <c r="F36" s="8"/>
      <c r="G36" s="8"/>
      <c r="H36" s="8"/>
      <c r="I36" s="8"/>
      <c r="J36" s="12"/>
      <c r="K36" s="11"/>
      <c r="L36" s="648"/>
      <c r="M36" s="648"/>
      <c r="N36" s="648"/>
      <c r="O36" s="648"/>
      <c r="P36" s="648"/>
      <c r="Q36" s="648"/>
      <c r="R36" s="648"/>
    </row>
    <row r="37" spans="1:18" ht="26.25">
      <c r="A37" s="1141" t="s">
        <v>102</v>
      </c>
      <c r="B37" s="1141"/>
      <c r="C37" s="1141"/>
      <c r="D37" s="177"/>
      <c r="E37" s="8"/>
      <c r="F37" s="8"/>
      <c r="G37" s="8"/>
      <c r="H37" s="8"/>
      <c r="I37" s="8"/>
      <c r="J37" s="13"/>
      <c r="K37" s="8"/>
      <c r="L37" s="13"/>
      <c r="M37" s="13"/>
      <c r="N37" s="6"/>
      <c r="O37" s="6"/>
      <c r="P37" s="6"/>
      <c r="Q37" s="6"/>
      <c r="R37" s="6"/>
    </row>
    <row r="38" spans="1:18" ht="9" customHeight="1">
      <c r="A38" s="177"/>
      <c r="B38" s="177"/>
      <c r="C38" s="177"/>
      <c r="D38" s="177"/>
      <c r="E38" s="8"/>
      <c r="F38" s="8"/>
      <c r="G38" s="8"/>
      <c r="H38" s="8"/>
      <c r="I38" s="8"/>
      <c r="J38" s="13"/>
      <c r="K38" s="8"/>
      <c r="L38" s="15"/>
      <c r="M38" s="15"/>
      <c r="N38" s="6"/>
      <c r="O38" s="6"/>
      <c r="P38" s="6"/>
      <c r="Q38" s="6"/>
      <c r="R38" s="6"/>
    </row>
    <row r="39" spans="1:18" ht="26.25">
      <c r="A39" s="1142" t="s">
        <v>103</v>
      </c>
      <c r="B39" s="1141"/>
      <c r="C39" s="1141"/>
      <c r="D39" s="177"/>
      <c r="E39" s="112"/>
      <c r="F39" s="112"/>
      <c r="G39" s="112"/>
      <c r="H39" s="112"/>
      <c r="I39" s="112"/>
      <c r="J39" s="528"/>
      <c r="K39" s="112"/>
      <c r="L39" s="6"/>
      <c r="M39" s="6"/>
      <c r="N39" s="6"/>
      <c r="O39" s="6"/>
      <c r="P39" s="6"/>
      <c r="Q39" s="6"/>
      <c r="R39" s="6"/>
    </row>
    <row r="40" spans="1:18" ht="26.25">
      <c r="A40" s="1141" t="s">
        <v>437</v>
      </c>
      <c r="B40" s="1141"/>
      <c r="C40" s="1141"/>
      <c r="D40" s="177"/>
      <c r="E40" s="14"/>
      <c r="F40" s="14"/>
      <c r="G40" s="14"/>
      <c r="H40" s="14"/>
      <c r="I40" s="14"/>
      <c r="J40" s="13"/>
      <c r="K40" s="6"/>
      <c r="L40" s="6"/>
      <c r="M40" s="6"/>
      <c r="N40" s="6"/>
      <c r="O40" s="6"/>
      <c r="P40" s="6"/>
      <c r="Q40" s="6"/>
      <c r="R40" s="6"/>
    </row>
    <row r="41" spans="1:18" ht="26.25">
      <c r="A41" s="1144" t="s">
        <v>482</v>
      </c>
      <c r="B41" s="1144"/>
      <c r="C41" s="1144"/>
      <c r="D41" s="1144"/>
      <c r="E41" s="1144"/>
      <c r="F41" s="1144"/>
      <c r="G41" s="1144"/>
      <c r="H41" s="1144"/>
      <c r="I41" s="1144"/>
      <c r="J41" s="1144"/>
      <c r="K41" s="6"/>
      <c r="L41" s="6"/>
      <c r="M41" s="6"/>
      <c r="N41" s="6"/>
      <c r="O41" s="6"/>
      <c r="P41" s="6"/>
      <c r="Q41" s="6"/>
      <c r="R41" s="6"/>
    </row>
    <row r="42" spans="1:18" ht="9" customHeight="1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6"/>
      <c r="M42" s="6"/>
      <c r="N42" s="6"/>
      <c r="O42" s="6"/>
      <c r="P42" s="6"/>
      <c r="Q42" s="6"/>
      <c r="R42" s="6"/>
    </row>
    <row r="43" spans="1:18" ht="25.5">
      <c r="A43" s="1145" t="s">
        <v>421</v>
      </c>
      <c r="B43" s="1145"/>
      <c r="C43" s="1145"/>
      <c r="D43" s="656"/>
      <c r="E43" s="132"/>
      <c r="F43" s="132"/>
      <c r="G43" s="132"/>
      <c r="H43" s="132"/>
      <c r="I43" s="132"/>
      <c r="J43" s="133"/>
      <c r="K43" s="133"/>
      <c r="Q43" s="4"/>
      <c r="R43" s="4"/>
    </row>
    <row r="44" spans="1:11" ht="9" customHeight="1">
      <c r="A44" s="1140"/>
      <c r="B44" s="1140"/>
      <c r="C44" s="1140"/>
      <c r="D44" s="903"/>
      <c r="E44" s="8"/>
      <c r="F44" s="8"/>
      <c r="G44" s="8"/>
      <c r="H44" s="8"/>
      <c r="I44" s="8"/>
      <c r="J44" s="190"/>
      <c r="K44" s="190"/>
    </row>
    <row r="45" spans="1:11" ht="25.5">
      <c r="A45" s="1145" t="s">
        <v>591</v>
      </c>
      <c r="B45" s="1145"/>
      <c r="C45" s="1145"/>
      <c r="D45" s="656"/>
      <c r="E45" s="8"/>
      <c r="F45" s="8"/>
      <c r="G45" s="8"/>
      <c r="H45" s="8"/>
      <c r="I45" s="8"/>
      <c r="J45" s="13"/>
      <c r="K45" s="8"/>
    </row>
    <row r="46" spans="1:11" ht="20.25">
      <c r="A46" s="132"/>
      <c r="B46" s="14"/>
      <c r="C46" s="14"/>
      <c r="D46" s="14"/>
      <c r="E46" s="14"/>
      <c r="F46" s="14"/>
      <c r="G46" s="14"/>
      <c r="H46" s="14"/>
      <c r="I46" s="14"/>
      <c r="J46" s="13"/>
      <c r="K46" s="6"/>
    </row>
    <row r="47" spans="1:11" ht="20.25">
      <c r="A47" s="135"/>
      <c r="B47" s="1143"/>
      <c r="C47" s="1143"/>
      <c r="D47" s="1143"/>
      <c r="E47" s="1143"/>
      <c r="F47" s="1143"/>
      <c r="G47" s="1143"/>
      <c r="H47" s="11"/>
      <c r="I47" s="11"/>
      <c r="J47" s="6"/>
      <c r="K47" s="6"/>
    </row>
    <row r="48" spans="1:11" ht="20.25">
      <c r="A48" s="132"/>
      <c r="B48" s="1143"/>
      <c r="C48" s="1143"/>
      <c r="D48" s="1143"/>
      <c r="E48" s="1143"/>
      <c r="F48" s="1143"/>
      <c r="G48" s="1143"/>
      <c r="H48" s="14"/>
      <c r="I48" s="14"/>
      <c r="J48" s="6"/>
      <c r="K48" s="6"/>
    </row>
    <row r="49" spans="1:11" ht="20.25">
      <c r="A49" s="132"/>
      <c r="B49" s="1143"/>
      <c r="C49" s="1143"/>
      <c r="D49" s="1143"/>
      <c r="E49" s="1143"/>
      <c r="F49" s="1143"/>
      <c r="G49" s="1143"/>
      <c r="H49" s="11"/>
      <c r="I49" s="11"/>
      <c r="J49" s="6"/>
      <c r="K49" s="6"/>
    </row>
    <row r="50" spans="1:11" ht="20.25">
      <c r="A50" s="132"/>
      <c r="B50" s="14"/>
      <c r="C50" s="14"/>
      <c r="D50" s="14"/>
      <c r="E50" s="14"/>
      <c r="F50" s="14"/>
      <c r="G50" s="14"/>
      <c r="H50" s="14"/>
      <c r="I50" s="14"/>
      <c r="J50" s="6"/>
      <c r="K50" s="6"/>
    </row>
    <row r="51" spans="1:11" ht="20.25">
      <c r="A51" s="132"/>
      <c r="B51" s="14"/>
      <c r="C51" s="14"/>
      <c r="D51" s="14"/>
      <c r="E51" s="14"/>
      <c r="F51" s="14"/>
      <c r="G51" s="14"/>
      <c r="H51" s="14"/>
      <c r="I51" s="14"/>
      <c r="J51" s="6"/>
      <c r="K51" s="6"/>
    </row>
  </sheetData>
  <sheetProtection selectLockedCells="1" selectUnlockedCells="1"/>
  <mergeCells count="38">
    <mergeCell ref="B49:G49"/>
    <mergeCell ref="A41:J41"/>
    <mergeCell ref="A43:C43"/>
    <mergeCell ref="A44:C44"/>
    <mergeCell ref="A45:C45"/>
    <mergeCell ref="B47:G47"/>
    <mergeCell ref="B48:G48"/>
    <mergeCell ref="P30:P31"/>
    <mergeCell ref="A33:B33"/>
    <mergeCell ref="A35:C35"/>
    <mergeCell ref="A37:C37"/>
    <mergeCell ref="A39:C39"/>
    <mergeCell ref="A40:C40"/>
    <mergeCell ref="A15:C15"/>
    <mergeCell ref="A23:C23"/>
    <mergeCell ref="C24:C26"/>
    <mergeCell ref="J25:J26"/>
    <mergeCell ref="A27:C27"/>
    <mergeCell ref="C30:C31"/>
    <mergeCell ref="D30:D31"/>
    <mergeCell ref="J11:J12"/>
    <mergeCell ref="K11:O11"/>
    <mergeCell ref="P11:P12"/>
    <mergeCell ref="Q11:Q12"/>
    <mergeCell ref="R11:R12"/>
    <mergeCell ref="A13:C13"/>
    <mergeCell ref="A8:C8"/>
    <mergeCell ref="A9:C9"/>
    <mergeCell ref="A11:A12"/>
    <mergeCell ref="B11:B12"/>
    <mergeCell ref="C11:C12"/>
    <mergeCell ref="E11:I11"/>
    <mergeCell ref="A1:B1"/>
    <mergeCell ref="A2:B2"/>
    <mergeCell ref="A3:B3"/>
    <mergeCell ref="A4:B4"/>
    <mergeCell ref="A6:Q6"/>
    <mergeCell ref="A7:Q7"/>
  </mergeCells>
  <hyperlinks>
    <hyperlink ref="D16" r:id="rId1" display="sinitsina-lera@mail.ru"/>
    <hyperlink ref="D14" r:id="rId2" display="https://vk.com/kepeazhe"/>
    <hyperlink ref="D17" r:id="rId3" display="vavilova.alena@bk.ru "/>
    <hyperlink ref="D18" r:id="rId4" display="globaleagle@yandex.ru "/>
    <hyperlink ref="D19" r:id="rId5" display="mandryka-av@mail.ru"/>
    <hyperlink ref="D21" r:id="rId6" display="Cheremenina.Larisa@ya.ru"/>
    <hyperlink ref="D28" r:id="rId7" display="evgenianevodnickova@gmail.com"/>
    <hyperlink ref="D30" r:id="rId8" display="evgenianevodnickova@gmail.com"/>
    <hyperlink ref="D29" r:id="rId9" display="missis.ca4inskaya@yandex.ru"/>
    <hyperlink ref="D9" r:id="rId10" display="nyusia2008@rambler.ru "/>
  </hyperlinks>
  <printOptions/>
  <pageMargins left="0.2755905511811024" right="0.11811023622047245" top="0.2755905511811024" bottom="0.31496062992125984" header="0.5118110236220472" footer="0.5118110236220472"/>
  <pageSetup horizontalDpi="300" verticalDpi="300" orientation="landscape" paperSize="9" scale="33" r:id="rId13"/>
  <legacyDrawing r:id="rId1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view="pageBreakPreview" zoomScale="50" zoomScaleNormal="75" zoomScaleSheetLayoutView="50" zoomScalePageLayoutView="0" workbookViewId="0" topLeftCell="A10">
      <selection activeCell="D27" sqref="D27"/>
    </sheetView>
  </sheetViews>
  <sheetFormatPr defaultColWidth="9.140625" defaultRowHeight="12.75"/>
  <cols>
    <col min="1" max="1" width="22.8515625" style="3" customWidth="1"/>
    <col min="2" max="2" width="83.00390625" style="4" customWidth="1"/>
    <col min="3" max="4" width="47.421875" style="4" customWidth="1"/>
    <col min="5" max="8" width="10.7109375" style="4" customWidth="1"/>
    <col min="9" max="9" width="14.421875" style="4" customWidth="1"/>
    <col min="10" max="10" width="11.140625" style="4" customWidth="1"/>
    <col min="11" max="13" width="10.7109375" style="4" customWidth="1"/>
    <col min="14" max="14" width="12.8515625" style="4" customWidth="1"/>
    <col min="15" max="15" width="12.140625" style="4" customWidth="1"/>
    <col min="16" max="16" width="11.7109375" style="4" customWidth="1"/>
    <col min="17" max="17" width="15.7109375" style="4" customWidth="1"/>
    <col min="18" max="18" width="17.421875" style="4" customWidth="1"/>
    <col min="19" max="16384" width="9.140625" style="4" customWidth="1"/>
  </cols>
  <sheetData>
    <row r="1" spans="1:4" ht="42" customHeight="1">
      <c r="A1" s="1095" t="s">
        <v>13</v>
      </c>
      <c r="B1" s="1095"/>
      <c r="C1" s="1"/>
      <c r="D1" s="1"/>
    </row>
    <row r="2" spans="1:4" ht="36" customHeight="1">
      <c r="A2" s="1095" t="s">
        <v>27</v>
      </c>
      <c r="B2" s="1095"/>
      <c r="C2" s="1"/>
      <c r="D2" s="1"/>
    </row>
    <row r="3" spans="1:4" ht="40.5" customHeight="1">
      <c r="A3" s="1095" t="s">
        <v>28</v>
      </c>
      <c r="B3" s="1095"/>
      <c r="C3" s="1"/>
      <c r="D3" s="1"/>
    </row>
    <row r="4" spans="1:4" ht="39" customHeight="1">
      <c r="A4" s="1095" t="s">
        <v>416</v>
      </c>
      <c r="B4" s="1095"/>
      <c r="C4" s="1"/>
      <c r="D4" s="1"/>
    </row>
    <row r="5" spans="2:4" ht="23.25">
      <c r="B5" s="16"/>
      <c r="C5" s="1"/>
      <c r="D5" s="1"/>
    </row>
    <row r="6" spans="1:17" ht="48.75" customHeight="1">
      <c r="A6" s="1096" t="s">
        <v>454</v>
      </c>
      <c r="B6" s="1096"/>
      <c r="C6" s="1096"/>
      <c r="D6" s="1096"/>
      <c r="E6" s="1096"/>
      <c r="F6" s="1096"/>
      <c r="G6" s="1096"/>
      <c r="H6" s="1096"/>
      <c r="I6" s="1096"/>
      <c r="J6" s="1096"/>
      <c r="K6" s="1096"/>
      <c r="L6" s="1096"/>
      <c r="M6" s="1096"/>
      <c r="N6" s="1096"/>
      <c r="O6" s="1096"/>
      <c r="P6" s="1096"/>
      <c r="Q6" s="1096"/>
    </row>
    <row r="7" spans="1:17" ht="41.25" customHeight="1">
      <c r="A7" s="1097" t="s">
        <v>459</v>
      </c>
      <c r="B7" s="1097"/>
      <c r="C7" s="1097"/>
      <c r="D7" s="1097"/>
      <c r="E7" s="1097"/>
      <c r="F7" s="1097"/>
      <c r="G7" s="1097"/>
      <c r="H7" s="1097"/>
      <c r="I7" s="1097"/>
      <c r="J7" s="1097"/>
      <c r="K7" s="1097"/>
      <c r="L7" s="1097"/>
      <c r="M7" s="1097"/>
      <c r="N7" s="1097"/>
      <c r="O7" s="1097"/>
      <c r="P7" s="1097"/>
      <c r="Q7" s="1097"/>
    </row>
    <row r="8" spans="1:18" s="134" customFormat="1" ht="39.75" customHeight="1">
      <c r="A8" s="1098" t="s">
        <v>460</v>
      </c>
      <c r="B8" s="1098"/>
      <c r="C8" s="1098"/>
      <c r="D8" s="901"/>
      <c r="E8" s="142"/>
      <c r="F8" s="142"/>
      <c r="G8" s="142"/>
      <c r="H8" s="143"/>
      <c r="I8" s="143"/>
      <c r="J8" s="143"/>
      <c r="K8" s="143"/>
      <c r="L8" s="142"/>
      <c r="M8" s="142"/>
      <c r="N8" s="142"/>
      <c r="O8" s="142"/>
      <c r="P8" s="142"/>
      <c r="Q8" s="142"/>
      <c r="R8" s="4"/>
    </row>
    <row r="9" spans="1:18" s="134" customFormat="1" ht="39.75" customHeight="1">
      <c r="A9" s="1098" t="s">
        <v>643</v>
      </c>
      <c r="B9" s="1098"/>
      <c r="C9" s="1098"/>
      <c r="D9" s="77" t="s">
        <v>636</v>
      </c>
      <c r="E9" s="142"/>
      <c r="F9" s="142"/>
      <c r="G9" s="142"/>
      <c r="H9" s="143"/>
      <c r="I9" s="143"/>
      <c r="J9" s="143"/>
      <c r="K9" s="143"/>
      <c r="L9" s="142"/>
      <c r="M9" s="142"/>
      <c r="N9" s="142"/>
      <c r="O9" s="142"/>
      <c r="P9" s="142"/>
      <c r="Q9" s="142"/>
      <c r="R9" s="4"/>
    </row>
    <row r="10" spans="1:17" ht="18.75" thickBot="1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8" ht="42" customHeight="1" thickBot="1">
      <c r="A11" s="1101" t="s">
        <v>0</v>
      </c>
      <c r="B11" s="1101" t="s">
        <v>14</v>
      </c>
      <c r="C11" s="1103" t="s">
        <v>5</v>
      </c>
      <c r="D11" s="915"/>
      <c r="E11" s="1105" t="s">
        <v>130</v>
      </c>
      <c r="F11" s="1106"/>
      <c r="G11" s="1106"/>
      <c r="H11" s="1106"/>
      <c r="I11" s="1191"/>
      <c r="J11" s="1108" t="s">
        <v>1</v>
      </c>
      <c r="K11" s="1105" t="s">
        <v>181</v>
      </c>
      <c r="L11" s="1111"/>
      <c r="M11" s="1111"/>
      <c r="N11" s="1111"/>
      <c r="O11" s="1113"/>
      <c r="P11" s="1114" t="s">
        <v>1</v>
      </c>
      <c r="Q11" s="1115" t="s">
        <v>6</v>
      </c>
      <c r="R11" s="1117" t="s">
        <v>8</v>
      </c>
    </row>
    <row r="12" spans="1:18" ht="120" customHeight="1" thickBot="1">
      <c r="A12" s="1102"/>
      <c r="B12" s="1102"/>
      <c r="C12" s="1104"/>
      <c r="D12" s="916" t="s">
        <v>594</v>
      </c>
      <c r="E12" s="719" t="s">
        <v>10</v>
      </c>
      <c r="F12" s="720" t="s">
        <v>11</v>
      </c>
      <c r="G12" s="721" t="s">
        <v>536</v>
      </c>
      <c r="H12" s="720" t="s">
        <v>12</v>
      </c>
      <c r="I12" s="682" t="s">
        <v>7</v>
      </c>
      <c r="J12" s="1109"/>
      <c r="K12" s="719" t="s">
        <v>10</v>
      </c>
      <c r="L12" s="720" t="s">
        <v>11</v>
      </c>
      <c r="M12" s="720" t="s">
        <v>536</v>
      </c>
      <c r="N12" s="720" t="s">
        <v>12</v>
      </c>
      <c r="O12" s="682" t="s">
        <v>7</v>
      </c>
      <c r="P12" s="1109"/>
      <c r="Q12" s="1116"/>
      <c r="R12" s="1118"/>
    </row>
    <row r="13" spans="1:18" ht="34.5" customHeight="1" thickBot="1">
      <c r="A13" s="1151" t="s">
        <v>19</v>
      </c>
      <c r="B13" s="1152"/>
      <c r="C13" s="1152"/>
      <c r="D13" s="1013"/>
      <c r="E13" s="665"/>
      <c r="F13" s="666"/>
      <c r="G13" s="666"/>
      <c r="H13" s="666"/>
      <c r="I13" s="667"/>
      <c r="J13" s="62"/>
      <c r="K13" s="668"/>
      <c r="L13" s="669"/>
      <c r="M13" s="669"/>
      <c r="N13" s="666"/>
      <c r="O13" s="667"/>
      <c r="P13" s="291"/>
      <c r="Q13" s="64"/>
      <c r="R13" s="30"/>
    </row>
    <row r="14" spans="1:18" ht="39" customHeight="1">
      <c r="A14" s="50" t="s">
        <v>107</v>
      </c>
      <c r="B14" s="164" t="s">
        <v>108</v>
      </c>
      <c r="C14" s="276" t="s">
        <v>67</v>
      </c>
      <c r="D14" s="981" t="s">
        <v>624</v>
      </c>
      <c r="E14" s="47">
        <v>48</v>
      </c>
      <c r="F14" s="17"/>
      <c r="G14" s="32"/>
      <c r="H14" s="32">
        <f>E14+F14</f>
        <v>48</v>
      </c>
      <c r="I14" s="50">
        <f>H14/16</f>
        <v>3</v>
      </c>
      <c r="J14" s="141" t="s">
        <v>18</v>
      </c>
      <c r="K14" s="47"/>
      <c r="L14" s="17"/>
      <c r="M14" s="32"/>
      <c r="N14" s="32"/>
      <c r="O14" s="264"/>
      <c r="P14" s="141"/>
      <c r="Q14" s="106">
        <f>R14</f>
        <v>48</v>
      </c>
      <c r="R14" s="292">
        <f>N14+H14</f>
        <v>48</v>
      </c>
    </row>
    <row r="15" spans="1:18" ht="45" customHeight="1">
      <c r="A15" s="50" t="s">
        <v>112</v>
      </c>
      <c r="B15" s="286" t="s">
        <v>170</v>
      </c>
      <c r="C15" s="188" t="s">
        <v>547</v>
      </c>
      <c r="D15" s="979" t="s">
        <v>626</v>
      </c>
      <c r="E15" s="46"/>
      <c r="F15" s="32">
        <v>30</v>
      </c>
      <c r="G15" s="32"/>
      <c r="H15" s="32">
        <f>E15+F15</f>
        <v>30</v>
      </c>
      <c r="I15" s="50">
        <f aca="true" t="shared" si="0" ref="I15:I29">H15/16</f>
        <v>1.875</v>
      </c>
      <c r="J15" s="54" t="s">
        <v>18</v>
      </c>
      <c r="K15" s="46"/>
      <c r="L15" s="32">
        <v>44</v>
      </c>
      <c r="M15" s="32"/>
      <c r="N15" s="32">
        <f>K15+L15</f>
        <v>44</v>
      </c>
      <c r="O15" s="50">
        <f>N15/11</f>
        <v>4</v>
      </c>
      <c r="P15" s="54" t="s">
        <v>18</v>
      </c>
      <c r="Q15" s="106">
        <f>R15</f>
        <v>74</v>
      </c>
      <c r="R15" s="169">
        <f>N15+H15</f>
        <v>74</v>
      </c>
    </row>
    <row r="16" spans="1:18" ht="44.25" customHeight="1" thickBot="1">
      <c r="A16" s="57" t="s">
        <v>112</v>
      </c>
      <c r="B16" s="287" t="s">
        <v>2</v>
      </c>
      <c r="C16" s="77" t="s">
        <v>68</v>
      </c>
      <c r="D16" s="922" t="s">
        <v>614</v>
      </c>
      <c r="E16" s="48"/>
      <c r="F16" s="23">
        <v>30</v>
      </c>
      <c r="G16" s="23"/>
      <c r="H16" s="23">
        <f>E16+F16</f>
        <v>30</v>
      </c>
      <c r="I16" s="57">
        <f t="shared" si="0"/>
        <v>1.875</v>
      </c>
      <c r="J16" s="55" t="s">
        <v>18</v>
      </c>
      <c r="K16" s="48"/>
      <c r="L16" s="23">
        <v>36</v>
      </c>
      <c r="M16" s="23"/>
      <c r="N16" s="23">
        <f>K16+L16</f>
        <v>36</v>
      </c>
      <c r="O16" s="57">
        <f aca="true" t="shared" si="1" ref="O16:O27">N16/11</f>
        <v>3.272727272727273</v>
      </c>
      <c r="P16" s="55" t="s">
        <v>18</v>
      </c>
      <c r="Q16" s="107">
        <f>R16</f>
        <v>66</v>
      </c>
      <c r="R16" s="168">
        <f>N16+H16</f>
        <v>66</v>
      </c>
    </row>
    <row r="17" spans="1:18" ht="48" customHeight="1" thickBot="1">
      <c r="A17" s="1246" t="s">
        <v>116</v>
      </c>
      <c r="B17" s="1247"/>
      <c r="C17" s="1248"/>
      <c r="D17" s="1067"/>
      <c r="E17" s="38"/>
      <c r="F17" s="38"/>
      <c r="G17" s="38"/>
      <c r="H17" s="38"/>
      <c r="I17" s="51"/>
      <c r="J17" s="56"/>
      <c r="K17" s="37"/>
      <c r="L17" s="38"/>
      <c r="M17" s="38"/>
      <c r="N17" s="38"/>
      <c r="O17" s="51"/>
      <c r="P17" s="56"/>
      <c r="Q17" s="108"/>
      <c r="R17" s="293"/>
    </row>
    <row r="18" spans="1:18" ht="42" customHeight="1">
      <c r="A18" s="171" t="s">
        <v>76</v>
      </c>
      <c r="B18" s="289" t="s">
        <v>182</v>
      </c>
      <c r="C18" s="164" t="s">
        <v>69</v>
      </c>
      <c r="D18" s="164" t="s">
        <v>617</v>
      </c>
      <c r="E18" s="46">
        <v>16</v>
      </c>
      <c r="F18" s="32">
        <v>50</v>
      </c>
      <c r="G18" s="32"/>
      <c r="H18" s="32">
        <f>E18+F18</f>
        <v>66</v>
      </c>
      <c r="I18" s="50">
        <f t="shared" si="0"/>
        <v>4.125</v>
      </c>
      <c r="J18" s="54" t="s">
        <v>18</v>
      </c>
      <c r="K18" s="46"/>
      <c r="L18" s="32"/>
      <c r="M18" s="32"/>
      <c r="N18" s="32"/>
      <c r="O18" s="50"/>
      <c r="P18" s="54"/>
      <c r="Q18" s="110">
        <f>R18</f>
        <v>66</v>
      </c>
      <c r="R18" s="167">
        <f aca="true" t="shared" si="2" ref="R18:R29">N18+H18</f>
        <v>66</v>
      </c>
    </row>
    <row r="19" spans="1:18" ht="36" customHeight="1">
      <c r="A19" s="172" t="s">
        <v>46</v>
      </c>
      <c r="B19" s="290" t="s">
        <v>125</v>
      </c>
      <c r="C19" s="95" t="s">
        <v>118</v>
      </c>
      <c r="D19" s="95" t="s">
        <v>636</v>
      </c>
      <c r="E19" s="47">
        <v>24</v>
      </c>
      <c r="F19" s="17">
        <v>22</v>
      </c>
      <c r="G19" s="17"/>
      <c r="H19" s="17">
        <f>E19+F19</f>
        <v>46</v>
      </c>
      <c r="I19" s="50">
        <f t="shared" si="0"/>
        <v>2.875</v>
      </c>
      <c r="J19" s="42" t="s">
        <v>18</v>
      </c>
      <c r="K19" s="47"/>
      <c r="L19" s="17"/>
      <c r="M19" s="17"/>
      <c r="N19" s="17"/>
      <c r="O19" s="50"/>
      <c r="P19" s="42"/>
      <c r="Q19" s="106">
        <f aca="true" t="shared" si="3" ref="Q19:Q27">R19</f>
        <v>46</v>
      </c>
      <c r="R19" s="170">
        <f t="shared" si="2"/>
        <v>46</v>
      </c>
    </row>
    <row r="20" spans="1:18" ht="37.5" customHeight="1">
      <c r="A20" s="172" t="s">
        <v>48</v>
      </c>
      <c r="B20" s="290" t="s">
        <v>38</v>
      </c>
      <c r="C20" s="95" t="s">
        <v>71</v>
      </c>
      <c r="D20" s="95" t="s">
        <v>627</v>
      </c>
      <c r="E20" s="47"/>
      <c r="F20" s="17"/>
      <c r="G20" s="17"/>
      <c r="H20" s="17"/>
      <c r="I20" s="50"/>
      <c r="J20" s="42"/>
      <c r="K20" s="47">
        <v>28</v>
      </c>
      <c r="L20" s="17">
        <v>28</v>
      </c>
      <c r="M20" s="17"/>
      <c r="N20" s="17">
        <f>K20+L20</f>
        <v>56</v>
      </c>
      <c r="O20" s="50">
        <f t="shared" si="1"/>
        <v>5.090909090909091</v>
      </c>
      <c r="P20" s="42" t="s">
        <v>18</v>
      </c>
      <c r="Q20" s="110">
        <f t="shared" si="3"/>
        <v>56</v>
      </c>
      <c r="R20" s="167">
        <f t="shared" si="2"/>
        <v>56</v>
      </c>
    </row>
    <row r="21" spans="1:18" ht="42" customHeight="1">
      <c r="A21" s="172" t="s">
        <v>50</v>
      </c>
      <c r="B21" s="290" t="s">
        <v>183</v>
      </c>
      <c r="C21" s="95" t="s">
        <v>118</v>
      </c>
      <c r="D21" s="95" t="s">
        <v>636</v>
      </c>
      <c r="E21" s="47">
        <v>16</v>
      </c>
      <c r="F21" s="17">
        <v>26</v>
      </c>
      <c r="G21" s="17"/>
      <c r="H21" s="17">
        <f>E21+F21</f>
        <v>42</v>
      </c>
      <c r="I21" s="50">
        <f t="shared" si="0"/>
        <v>2.625</v>
      </c>
      <c r="J21" s="42" t="s">
        <v>17</v>
      </c>
      <c r="K21" s="47"/>
      <c r="L21" s="17"/>
      <c r="M21" s="17"/>
      <c r="N21" s="17"/>
      <c r="O21" s="50"/>
      <c r="P21" s="42"/>
      <c r="Q21" s="106">
        <f t="shared" si="3"/>
        <v>42</v>
      </c>
      <c r="R21" s="170">
        <f t="shared" si="2"/>
        <v>42</v>
      </c>
    </row>
    <row r="22" spans="1:18" ht="48" customHeight="1">
      <c r="A22" s="172" t="s">
        <v>52</v>
      </c>
      <c r="B22" s="290" t="s">
        <v>184</v>
      </c>
      <c r="C22" s="95" t="s">
        <v>557</v>
      </c>
      <c r="D22" s="95" t="s">
        <v>638</v>
      </c>
      <c r="E22" s="47"/>
      <c r="F22" s="17">
        <v>30</v>
      </c>
      <c r="G22" s="17"/>
      <c r="H22" s="17">
        <f>E22+F22</f>
        <v>30</v>
      </c>
      <c r="I22" s="50">
        <f t="shared" si="0"/>
        <v>1.875</v>
      </c>
      <c r="J22" s="42" t="s">
        <v>18</v>
      </c>
      <c r="K22" s="47"/>
      <c r="L22" s="17">
        <v>42</v>
      </c>
      <c r="M22" s="17"/>
      <c r="N22" s="17">
        <f>K22+L22</f>
        <v>42</v>
      </c>
      <c r="O22" s="50">
        <f t="shared" si="1"/>
        <v>3.8181818181818183</v>
      </c>
      <c r="P22" s="42" t="s">
        <v>17</v>
      </c>
      <c r="Q22" s="106">
        <f t="shared" si="3"/>
        <v>72</v>
      </c>
      <c r="R22" s="170">
        <f t="shared" si="2"/>
        <v>72</v>
      </c>
    </row>
    <row r="23" spans="1:18" ht="34.5" customHeight="1">
      <c r="A23" s="172" t="s">
        <v>185</v>
      </c>
      <c r="B23" s="95" t="s">
        <v>186</v>
      </c>
      <c r="C23" s="95" t="s">
        <v>118</v>
      </c>
      <c r="D23" s="1242" t="s">
        <v>636</v>
      </c>
      <c r="E23" s="47">
        <v>24</v>
      </c>
      <c r="F23" s="17">
        <v>26</v>
      </c>
      <c r="G23" s="17"/>
      <c r="H23" s="17">
        <f>E23+F23</f>
        <v>50</v>
      </c>
      <c r="I23" s="50">
        <f t="shared" si="0"/>
        <v>3.125</v>
      </c>
      <c r="J23" s="42" t="s">
        <v>18</v>
      </c>
      <c r="K23" s="47"/>
      <c r="L23" s="17"/>
      <c r="M23" s="17"/>
      <c r="N23" s="17"/>
      <c r="O23" s="50"/>
      <c r="P23" s="42"/>
      <c r="Q23" s="110">
        <f t="shared" si="3"/>
        <v>50</v>
      </c>
      <c r="R23" s="167">
        <f t="shared" si="2"/>
        <v>50</v>
      </c>
    </row>
    <row r="24" spans="1:18" ht="45" customHeight="1">
      <c r="A24" s="172" t="s">
        <v>187</v>
      </c>
      <c r="B24" s="95" t="s">
        <v>188</v>
      </c>
      <c r="C24" s="95" t="s">
        <v>118</v>
      </c>
      <c r="D24" s="1243"/>
      <c r="E24" s="47">
        <v>24</v>
      </c>
      <c r="F24" s="17"/>
      <c r="G24" s="17"/>
      <c r="H24" s="17">
        <f>E24+F24</f>
        <v>24</v>
      </c>
      <c r="I24" s="50">
        <f t="shared" si="0"/>
        <v>1.5</v>
      </c>
      <c r="J24" s="42" t="s">
        <v>18</v>
      </c>
      <c r="K24" s="47">
        <v>16</v>
      </c>
      <c r="L24" s="17">
        <v>50</v>
      </c>
      <c r="M24" s="17"/>
      <c r="N24" s="17">
        <f>K24+L24</f>
        <v>66</v>
      </c>
      <c r="O24" s="50">
        <f t="shared" si="1"/>
        <v>6</v>
      </c>
      <c r="P24" s="42" t="s">
        <v>18</v>
      </c>
      <c r="Q24" s="106">
        <f t="shared" si="3"/>
        <v>90</v>
      </c>
      <c r="R24" s="170">
        <f t="shared" si="2"/>
        <v>90</v>
      </c>
    </row>
    <row r="25" spans="1:18" ht="49.5" customHeight="1">
      <c r="A25" s="172" t="s">
        <v>189</v>
      </c>
      <c r="B25" s="95" t="s">
        <v>190</v>
      </c>
      <c r="C25" s="95" t="s">
        <v>593</v>
      </c>
      <c r="D25" s="95" t="s">
        <v>639</v>
      </c>
      <c r="E25" s="47">
        <v>16</v>
      </c>
      <c r="F25" s="17">
        <v>4</v>
      </c>
      <c r="G25" s="17"/>
      <c r="H25" s="17">
        <f>E25+F25</f>
        <v>20</v>
      </c>
      <c r="I25" s="50">
        <f t="shared" si="0"/>
        <v>1.25</v>
      </c>
      <c r="J25" s="42" t="s">
        <v>18</v>
      </c>
      <c r="K25" s="47"/>
      <c r="L25" s="17">
        <v>30</v>
      </c>
      <c r="M25" s="17"/>
      <c r="N25" s="17">
        <f>K25+L25</f>
        <v>30</v>
      </c>
      <c r="O25" s="50">
        <f t="shared" si="1"/>
        <v>2.727272727272727</v>
      </c>
      <c r="P25" s="42" t="s">
        <v>18</v>
      </c>
      <c r="Q25" s="110">
        <f t="shared" si="3"/>
        <v>50</v>
      </c>
      <c r="R25" s="167">
        <f t="shared" si="2"/>
        <v>50</v>
      </c>
    </row>
    <row r="26" spans="1:18" ht="34.5" customHeight="1">
      <c r="A26" s="173" t="s">
        <v>191</v>
      </c>
      <c r="B26" s="77" t="s">
        <v>192</v>
      </c>
      <c r="C26" s="95" t="s">
        <v>118</v>
      </c>
      <c r="D26" s="77" t="s">
        <v>636</v>
      </c>
      <c r="E26" s="48"/>
      <c r="F26" s="23"/>
      <c r="G26" s="23"/>
      <c r="H26" s="23"/>
      <c r="I26" s="50"/>
      <c r="J26" s="55"/>
      <c r="K26" s="48">
        <v>28</v>
      </c>
      <c r="L26" s="23">
        <v>32</v>
      </c>
      <c r="M26" s="23"/>
      <c r="N26" s="23">
        <f>K26+L26</f>
        <v>60</v>
      </c>
      <c r="O26" s="50">
        <f t="shared" si="1"/>
        <v>5.454545454545454</v>
      </c>
      <c r="P26" s="55" t="s">
        <v>17</v>
      </c>
      <c r="Q26" s="106">
        <f t="shared" si="3"/>
        <v>60</v>
      </c>
      <c r="R26" s="170">
        <f t="shared" si="2"/>
        <v>60</v>
      </c>
    </row>
    <row r="27" spans="1:18" ht="43.5" customHeight="1" thickBot="1">
      <c r="A27" s="288" t="s">
        <v>193</v>
      </c>
      <c r="B27" s="126" t="s">
        <v>194</v>
      </c>
      <c r="C27" s="126" t="s">
        <v>330</v>
      </c>
      <c r="D27" s="126" t="s">
        <v>639</v>
      </c>
      <c r="E27" s="48">
        <v>30</v>
      </c>
      <c r="F27" s="23"/>
      <c r="G27" s="23"/>
      <c r="H27" s="23">
        <f>E27+F27</f>
        <v>30</v>
      </c>
      <c r="I27" s="57">
        <f t="shared" si="0"/>
        <v>1.875</v>
      </c>
      <c r="J27" s="42" t="s">
        <v>18</v>
      </c>
      <c r="K27" s="48"/>
      <c r="L27" s="23">
        <v>62</v>
      </c>
      <c r="M27" s="23"/>
      <c r="N27" s="23">
        <f>K27+L27</f>
        <v>62</v>
      </c>
      <c r="O27" s="57">
        <f t="shared" si="1"/>
        <v>5.636363636363637</v>
      </c>
      <c r="P27" s="129" t="s">
        <v>17</v>
      </c>
      <c r="Q27" s="109">
        <f t="shared" si="3"/>
        <v>92</v>
      </c>
      <c r="R27" s="294">
        <f t="shared" si="2"/>
        <v>92</v>
      </c>
    </row>
    <row r="28" spans="1:18" ht="45" customHeight="1" thickBot="1">
      <c r="A28" s="1249" t="s">
        <v>195</v>
      </c>
      <c r="B28" s="1250"/>
      <c r="C28" s="1251"/>
      <c r="D28" s="1068"/>
      <c r="E28" s="37"/>
      <c r="F28" s="38"/>
      <c r="G28" s="38"/>
      <c r="H28" s="38"/>
      <c r="I28" s="51"/>
      <c r="J28" s="56"/>
      <c r="K28" s="37"/>
      <c r="L28" s="38"/>
      <c r="M28" s="38"/>
      <c r="N28" s="38"/>
      <c r="O28" s="51"/>
      <c r="P28" s="56" t="s">
        <v>17</v>
      </c>
      <c r="Q28" s="108"/>
      <c r="R28" s="293">
        <f t="shared" si="2"/>
        <v>0</v>
      </c>
    </row>
    <row r="29" spans="1:18" ht="49.5" customHeight="1">
      <c r="A29" s="171" t="s">
        <v>196</v>
      </c>
      <c r="B29" s="164" t="s">
        <v>197</v>
      </c>
      <c r="C29" s="1244" t="s">
        <v>320</v>
      </c>
      <c r="D29" s="71"/>
      <c r="E29" s="31">
        <v>88</v>
      </c>
      <c r="F29" s="32">
        <v>72</v>
      </c>
      <c r="G29" s="32"/>
      <c r="H29" s="32">
        <v>160</v>
      </c>
      <c r="I29" s="50">
        <f t="shared" si="0"/>
        <v>10</v>
      </c>
      <c r="J29" s="54" t="s">
        <v>17</v>
      </c>
      <c r="K29" s="46"/>
      <c r="L29" s="32"/>
      <c r="M29" s="39"/>
      <c r="N29" s="39"/>
      <c r="O29" s="50"/>
      <c r="P29" s="54"/>
      <c r="Q29" s="109">
        <f>R29</f>
        <v>160</v>
      </c>
      <c r="R29" s="167">
        <f t="shared" si="2"/>
        <v>160</v>
      </c>
    </row>
    <row r="30" spans="1:18" ht="49.5" customHeight="1">
      <c r="A30" s="172" t="s">
        <v>65</v>
      </c>
      <c r="B30" s="95" t="s">
        <v>26</v>
      </c>
      <c r="C30" s="1245"/>
      <c r="D30" s="71" t="s">
        <v>598</v>
      </c>
      <c r="E30" s="19"/>
      <c r="F30" s="17"/>
      <c r="G30" s="17">
        <v>36</v>
      </c>
      <c r="H30" s="17"/>
      <c r="I30" s="50"/>
      <c r="J30" s="42" t="s">
        <v>18</v>
      </c>
      <c r="K30" s="47"/>
      <c r="L30" s="17"/>
      <c r="M30" s="23"/>
      <c r="N30" s="23"/>
      <c r="O30" s="50"/>
      <c r="P30" s="42"/>
      <c r="Q30" s="109"/>
      <c r="R30" s="168"/>
    </row>
    <row r="31" spans="1:18" ht="45" customHeight="1" thickBot="1">
      <c r="A31" s="173" t="s">
        <v>66</v>
      </c>
      <c r="B31" s="77" t="s">
        <v>24</v>
      </c>
      <c r="C31" s="1232"/>
      <c r="D31" s="71"/>
      <c r="E31" s="27"/>
      <c r="F31" s="23"/>
      <c r="G31" s="23"/>
      <c r="H31" s="23"/>
      <c r="I31" s="57"/>
      <c r="J31" s="55"/>
      <c r="K31" s="48"/>
      <c r="L31" s="23"/>
      <c r="M31" s="23">
        <v>108</v>
      </c>
      <c r="N31" s="23"/>
      <c r="O31" s="57"/>
      <c r="P31" s="55" t="s">
        <v>18</v>
      </c>
      <c r="Q31" s="110"/>
      <c r="R31" s="168"/>
    </row>
    <row r="32" spans="1:18" s="134" customFormat="1" ht="52.5" customHeight="1" thickBot="1">
      <c r="A32" s="283"/>
      <c r="B32" s="176" t="s">
        <v>99</v>
      </c>
      <c r="C32" s="285"/>
      <c r="D32" s="285"/>
      <c r="E32" s="53"/>
      <c r="F32" s="38"/>
      <c r="G32" s="38"/>
      <c r="H32" s="38"/>
      <c r="I32" s="51"/>
      <c r="J32" s="56"/>
      <c r="K32" s="37"/>
      <c r="L32" s="38"/>
      <c r="M32" s="38">
        <v>144</v>
      </c>
      <c r="N32" s="38"/>
      <c r="O32" s="51"/>
      <c r="P32" s="56"/>
      <c r="Q32" s="108"/>
      <c r="R32" s="293"/>
    </row>
    <row r="33" spans="1:18" ht="46.5" customHeight="1" thickBot="1">
      <c r="A33" s="1193" t="s">
        <v>4</v>
      </c>
      <c r="B33" s="1194"/>
      <c r="C33" s="270"/>
      <c r="D33" s="270"/>
      <c r="E33" s="271">
        <f>SUM(E14:E32)</f>
        <v>286</v>
      </c>
      <c r="F33" s="272">
        <f>SUM(F14:F32)</f>
        <v>290</v>
      </c>
      <c r="G33" s="272">
        <f>SUM(G14:G32)</f>
        <v>36</v>
      </c>
      <c r="H33" s="272">
        <f>SUM(H14:H32)</f>
        <v>576</v>
      </c>
      <c r="I33" s="272">
        <f>SUM(I14:I32)</f>
        <v>36</v>
      </c>
      <c r="J33" s="273"/>
      <c r="K33" s="274">
        <f>SUM(K14:K32)</f>
        <v>72</v>
      </c>
      <c r="L33" s="273">
        <f>SUM(L14:L32)</f>
        <v>324</v>
      </c>
      <c r="M33" s="273">
        <f>SUM(M14:M32)</f>
        <v>252</v>
      </c>
      <c r="N33" s="273">
        <f>SUM(N14:N32)</f>
        <v>396</v>
      </c>
      <c r="O33" s="273">
        <f>SUM(O14:O32)</f>
        <v>36</v>
      </c>
      <c r="P33" s="273"/>
      <c r="Q33" s="284">
        <f>R33</f>
        <v>972</v>
      </c>
      <c r="R33" s="275">
        <f>SUM(R14:R32)</f>
        <v>972</v>
      </c>
    </row>
    <row r="34" spans="1:18" ht="37.5" customHeight="1">
      <c r="A34" s="7"/>
      <c r="B34" s="8"/>
      <c r="C34" s="9"/>
      <c r="D34" s="9"/>
      <c r="E34" s="8"/>
      <c r="F34" s="8"/>
      <c r="G34" s="8"/>
      <c r="H34" s="7"/>
      <c r="I34" s="7"/>
      <c r="J34" s="6"/>
      <c r="K34" s="6"/>
      <c r="L34" s="6"/>
      <c r="M34" s="6"/>
      <c r="N34" s="6"/>
      <c r="O34" s="6"/>
      <c r="P34" s="6"/>
      <c r="Q34" s="6"/>
      <c r="R34" s="6"/>
    </row>
    <row r="35" spans="1:18" ht="40.5" customHeight="1">
      <c r="A35" s="1140" t="s">
        <v>420</v>
      </c>
      <c r="B35" s="1140"/>
      <c r="C35" s="1140"/>
      <c r="D35" s="903"/>
      <c r="E35" s="112"/>
      <c r="F35" s="112"/>
      <c r="G35" s="112"/>
      <c r="H35" s="112"/>
      <c r="I35" s="112"/>
      <c r="J35" s="135"/>
      <c r="K35" s="135"/>
      <c r="L35" s="190"/>
      <c r="M35" s="190"/>
      <c r="N35" s="6"/>
      <c r="O35" s="6"/>
      <c r="P35" s="6"/>
      <c r="Q35" s="6"/>
      <c r="R35" s="6"/>
    </row>
    <row r="36" spans="1:18" ht="36.75" customHeight="1">
      <c r="A36" s="178"/>
      <c r="B36" s="178"/>
      <c r="C36" s="178"/>
      <c r="D36" s="178"/>
      <c r="E36" s="8"/>
      <c r="F36" s="8"/>
      <c r="G36" s="8"/>
      <c r="H36" s="8"/>
      <c r="I36" s="8"/>
      <c r="J36" s="12"/>
      <c r="K36" s="11"/>
      <c r="L36" s="12"/>
      <c r="M36" s="12"/>
      <c r="N36" s="11"/>
      <c r="O36" s="11"/>
      <c r="P36" s="6"/>
      <c r="Q36" s="6"/>
      <c r="R36" s="6"/>
    </row>
    <row r="37" spans="1:18" s="134" customFormat="1" ht="42" customHeight="1">
      <c r="A37" s="1141" t="s">
        <v>461</v>
      </c>
      <c r="B37" s="1141"/>
      <c r="C37" s="1141"/>
      <c r="D37" s="177"/>
      <c r="E37" s="8"/>
      <c r="F37" s="8"/>
      <c r="G37" s="8"/>
      <c r="H37" s="8"/>
      <c r="I37" s="8"/>
      <c r="J37" s="13"/>
      <c r="K37" s="8"/>
      <c r="L37" s="13"/>
      <c r="M37" s="13"/>
      <c r="N37" s="6"/>
      <c r="O37" s="6"/>
      <c r="P37" s="6"/>
      <c r="Q37" s="6"/>
      <c r="R37" s="6"/>
    </row>
    <row r="38" spans="1:18" ht="19.5" customHeight="1">
      <c r="A38" s="177"/>
      <c r="B38" s="177"/>
      <c r="C38" s="177"/>
      <c r="D38" s="177"/>
      <c r="E38" s="8"/>
      <c r="F38" s="8"/>
      <c r="G38" s="8"/>
      <c r="H38" s="8"/>
      <c r="I38" s="8"/>
      <c r="J38" s="13"/>
      <c r="K38" s="8"/>
      <c r="L38" s="15"/>
      <c r="M38" s="15"/>
      <c r="N38" s="6"/>
      <c r="O38" s="6"/>
      <c r="P38" s="6"/>
      <c r="Q38" s="6"/>
      <c r="R38" s="6"/>
    </row>
    <row r="39" spans="1:18" ht="26.25">
      <c r="A39" s="1142" t="s">
        <v>103</v>
      </c>
      <c r="B39" s="1141"/>
      <c r="C39" s="1141"/>
      <c r="D39" s="177"/>
      <c r="E39" s="8"/>
      <c r="F39" s="8"/>
      <c r="G39" s="8"/>
      <c r="H39" s="8"/>
      <c r="I39" s="8"/>
      <c r="J39" s="13"/>
      <c r="K39" s="8"/>
      <c r="L39" s="6"/>
      <c r="M39" s="6"/>
      <c r="N39" s="6"/>
      <c r="O39" s="6"/>
      <c r="P39" s="6"/>
      <c r="Q39" s="6"/>
      <c r="R39" s="6"/>
    </row>
    <row r="40" spans="1:18" ht="36.75" customHeight="1">
      <c r="A40" s="1141" t="s">
        <v>462</v>
      </c>
      <c r="B40" s="1141"/>
      <c r="C40" s="1141"/>
      <c r="D40" s="177"/>
      <c r="E40" s="14"/>
      <c r="F40" s="14"/>
      <c r="G40" s="14"/>
      <c r="H40" s="14"/>
      <c r="I40" s="14"/>
      <c r="J40" s="13"/>
      <c r="K40" s="6"/>
      <c r="L40" s="6"/>
      <c r="M40" s="6"/>
      <c r="N40" s="6"/>
      <c r="O40" s="6"/>
      <c r="P40" s="6"/>
      <c r="Q40" s="6"/>
      <c r="R40" s="6"/>
    </row>
    <row r="41" spans="1:18" ht="32.25" customHeight="1">
      <c r="A41" s="1141" t="s">
        <v>463</v>
      </c>
      <c r="B41" s="1141"/>
      <c r="C41" s="1141"/>
      <c r="D41" s="1141"/>
      <c r="E41" s="1141"/>
      <c r="F41" s="1141"/>
      <c r="G41" s="1141"/>
      <c r="H41" s="1141"/>
      <c r="I41" s="1141"/>
      <c r="J41" s="1141"/>
      <c r="K41" s="6"/>
      <c r="L41" s="6"/>
      <c r="M41" s="6"/>
      <c r="N41" s="6"/>
      <c r="O41" s="6"/>
      <c r="P41" s="6"/>
      <c r="Q41" s="6"/>
      <c r="R41" s="6"/>
    </row>
    <row r="42" spans="1:18" ht="26.25">
      <c r="A42" s="1141"/>
      <c r="B42" s="1141"/>
      <c r="C42" s="1141"/>
      <c r="D42" s="1141"/>
      <c r="E42" s="1141"/>
      <c r="F42" s="1141"/>
      <c r="G42" s="1141"/>
      <c r="H42" s="1141"/>
      <c r="I42" s="1141"/>
      <c r="J42" s="1141"/>
      <c r="K42" s="1141"/>
      <c r="L42" s="6"/>
      <c r="M42" s="6"/>
      <c r="N42" s="6"/>
      <c r="O42" s="6"/>
      <c r="P42" s="6"/>
      <c r="Q42" s="6"/>
      <c r="R42" s="6"/>
    </row>
    <row r="43" spans="1:11" ht="26.25">
      <c r="A43" s="177"/>
      <c r="B43" s="177"/>
      <c r="C43" s="177"/>
      <c r="D43" s="177"/>
      <c r="E43" s="177"/>
      <c r="F43" s="177"/>
      <c r="G43" s="177"/>
      <c r="H43" s="177"/>
      <c r="I43" s="177"/>
      <c r="J43" s="177"/>
      <c r="K43" s="177"/>
    </row>
    <row r="44" spans="1:11" ht="25.5">
      <c r="A44" s="1145" t="s">
        <v>421</v>
      </c>
      <c r="B44" s="1145"/>
      <c r="C44" s="1145"/>
      <c r="D44" s="656"/>
      <c r="E44" s="132"/>
      <c r="F44" s="132"/>
      <c r="G44" s="132"/>
      <c r="H44" s="132"/>
      <c r="I44" s="132"/>
      <c r="J44" s="133"/>
      <c r="K44" s="133"/>
    </row>
    <row r="46" spans="1:4" ht="42" customHeight="1">
      <c r="A46" s="1145" t="s">
        <v>554</v>
      </c>
      <c r="B46" s="1145"/>
      <c r="C46" s="1145"/>
      <c r="D46" s="656"/>
    </row>
  </sheetData>
  <sheetProtection selectLockedCells="1" selectUnlockedCells="1"/>
  <mergeCells count="31">
    <mergeCell ref="C11:C12"/>
    <mergeCell ref="A35:C35"/>
    <mergeCell ref="A46:C46"/>
    <mergeCell ref="R11:R12"/>
    <mergeCell ref="A13:C13"/>
    <mergeCell ref="A8:C8"/>
    <mergeCell ref="A9:C9"/>
    <mergeCell ref="A11:A12"/>
    <mergeCell ref="B11:B12"/>
    <mergeCell ref="P11:P12"/>
    <mergeCell ref="Q11:Q12"/>
    <mergeCell ref="E11:I11"/>
    <mergeCell ref="J11:J12"/>
    <mergeCell ref="A42:K42"/>
    <mergeCell ref="A44:C44"/>
    <mergeCell ref="A41:J41"/>
    <mergeCell ref="A17:C17"/>
    <mergeCell ref="A33:B33"/>
    <mergeCell ref="A28:C28"/>
    <mergeCell ref="A39:C39"/>
    <mergeCell ref="A40:C40"/>
    <mergeCell ref="D23:D24"/>
    <mergeCell ref="A37:C37"/>
    <mergeCell ref="C29:C31"/>
    <mergeCell ref="A1:B1"/>
    <mergeCell ref="K11:O11"/>
    <mergeCell ref="A2:B2"/>
    <mergeCell ref="A3:B3"/>
    <mergeCell ref="A4:B4"/>
    <mergeCell ref="A6:Q6"/>
    <mergeCell ref="A7:Q7"/>
  </mergeCells>
  <hyperlinks>
    <hyperlink ref="D14" r:id="rId1" display="im2611@yandex.ru "/>
    <hyperlink ref="D15" r:id="rId2" display="ikohn.sdo@gmail.com"/>
    <hyperlink ref="D16" r:id="rId3" display="ntmec000123@ya.ru"/>
    <hyperlink ref="D23" r:id="rId4" display="zakusilova_ma@mail.ru "/>
  </hyperlinks>
  <printOptions/>
  <pageMargins left="0.2701388888888889" right="0.12986111111111112" top="0.2798611111111111" bottom="0.3" header="0.5118055555555555" footer="0.5118055555555555"/>
  <pageSetup fitToHeight="1" fitToWidth="1" horizontalDpi="300" verticalDpi="300" orientation="landscape" paperSize="9" scale="30" r:id="rId7"/>
  <legacyDrawing r:id="rId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view="pageBreakPreview" zoomScale="50" zoomScaleNormal="75" zoomScaleSheetLayoutView="50" zoomScalePageLayoutView="0" workbookViewId="0" topLeftCell="A10">
      <selection activeCell="D30" sqref="D30"/>
    </sheetView>
  </sheetViews>
  <sheetFormatPr defaultColWidth="9.140625" defaultRowHeight="12.75"/>
  <cols>
    <col min="1" max="1" width="22.8515625" style="3" customWidth="1"/>
    <col min="2" max="2" width="83.00390625" style="4" customWidth="1"/>
    <col min="3" max="4" width="47.421875" style="4" customWidth="1"/>
    <col min="5" max="10" width="10.7109375" style="4" customWidth="1"/>
    <col min="11" max="11" width="14.421875" style="4" customWidth="1"/>
    <col min="12" max="12" width="11.140625" style="4" customWidth="1"/>
    <col min="13" max="17" width="10.7109375" style="4" customWidth="1"/>
    <col min="18" max="18" width="12.8515625" style="4" customWidth="1"/>
    <col min="19" max="19" width="12.140625" style="4" customWidth="1"/>
    <col min="20" max="20" width="11.7109375" style="4" customWidth="1"/>
    <col min="21" max="21" width="15.7109375" style="375" customWidth="1"/>
    <col min="22" max="22" width="17.421875" style="375" customWidth="1"/>
    <col min="23" max="16384" width="9.140625" style="4" customWidth="1"/>
  </cols>
  <sheetData>
    <row r="1" spans="1:4" ht="42" customHeight="1">
      <c r="A1" s="1095" t="s">
        <v>13</v>
      </c>
      <c r="B1" s="1095"/>
      <c r="C1" s="1"/>
      <c r="D1" s="1"/>
    </row>
    <row r="2" spans="1:4" ht="36" customHeight="1">
      <c r="A2" s="1095" t="s">
        <v>27</v>
      </c>
      <c r="B2" s="1095"/>
      <c r="C2" s="1"/>
      <c r="D2" s="1"/>
    </row>
    <row r="3" spans="1:4" ht="40.5" customHeight="1">
      <c r="A3" s="1095" t="s">
        <v>28</v>
      </c>
      <c r="B3" s="1095"/>
      <c r="C3" s="1"/>
      <c r="D3" s="1"/>
    </row>
    <row r="4" spans="1:4" ht="39" customHeight="1">
      <c r="A4" s="1095" t="s">
        <v>416</v>
      </c>
      <c r="B4" s="1095"/>
      <c r="C4" s="1"/>
      <c r="D4" s="1"/>
    </row>
    <row r="5" spans="2:4" ht="23.25">
      <c r="B5" s="16"/>
      <c r="C5" s="1"/>
      <c r="D5" s="1"/>
    </row>
    <row r="6" spans="1:22" ht="48.75" customHeight="1">
      <c r="A6" s="1252" t="s">
        <v>508</v>
      </c>
      <c r="B6" s="1252"/>
      <c r="C6" s="1252"/>
      <c r="D6" s="1252"/>
      <c r="E6" s="1252"/>
      <c r="F6" s="1252"/>
      <c r="G6" s="1252"/>
      <c r="H6" s="1252"/>
      <c r="I6" s="1252"/>
      <c r="J6" s="1252"/>
      <c r="K6" s="1252"/>
      <c r="L6" s="1252"/>
      <c r="M6" s="1252"/>
      <c r="N6" s="1252"/>
      <c r="O6" s="1252"/>
      <c r="P6" s="1252"/>
      <c r="Q6" s="1252"/>
      <c r="R6" s="1252"/>
      <c r="S6" s="1252"/>
      <c r="T6" s="1252"/>
      <c r="U6" s="1252"/>
      <c r="V6" s="1252"/>
    </row>
    <row r="7" spans="1:22" ht="41.25" customHeight="1">
      <c r="A7" s="1253" t="s">
        <v>509</v>
      </c>
      <c r="B7" s="1253"/>
      <c r="C7" s="1253"/>
      <c r="D7" s="1253"/>
      <c r="E7" s="1253"/>
      <c r="F7" s="1253"/>
      <c r="G7" s="1253"/>
      <c r="H7" s="1253"/>
      <c r="I7" s="1253"/>
      <c r="J7" s="1253"/>
      <c r="K7" s="1253"/>
      <c r="L7" s="1253"/>
      <c r="M7" s="1253"/>
      <c r="N7" s="1253"/>
      <c r="O7" s="1253"/>
      <c r="P7" s="1253"/>
      <c r="Q7" s="1253"/>
      <c r="R7" s="1253"/>
      <c r="S7" s="1253"/>
      <c r="T7" s="1253"/>
      <c r="U7" s="1253"/>
      <c r="V7" s="1253"/>
    </row>
    <row r="8" spans="1:22" s="134" customFormat="1" ht="39.75" customHeight="1">
      <c r="A8" s="1163" t="s">
        <v>560</v>
      </c>
      <c r="B8" s="1163"/>
      <c r="C8" s="1163"/>
      <c r="D8" s="904"/>
      <c r="E8" s="142"/>
      <c r="F8" s="142"/>
      <c r="G8" s="142"/>
      <c r="H8" s="142"/>
      <c r="I8" s="142"/>
      <c r="J8" s="143"/>
      <c r="K8" s="143"/>
      <c r="L8" s="143"/>
      <c r="M8" s="143"/>
      <c r="N8" s="142"/>
      <c r="O8" s="142"/>
      <c r="P8" s="142"/>
      <c r="Q8" s="142"/>
      <c r="R8" s="142"/>
      <c r="S8" s="142"/>
      <c r="T8" s="142"/>
      <c r="U8" s="376"/>
      <c r="V8" s="375"/>
    </row>
    <row r="9" spans="1:22" s="134" customFormat="1" ht="39.75" customHeight="1">
      <c r="A9" s="1163" t="s">
        <v>336</v>
      </c>
      <c r="B9" s="1163"/>
      <c r="C9" s="1163"/>
      <c r="D9" s="904" t="s">
        <v>645</v>
      </c>
      <c r="E9" s="142"/>
      <c r="F9" s="142"/>
      <c r="G9" s="142"/>
      <c r="H9" s="142"/>
      <c r="I9" s="142"/>
      <c r="J9" s="143"/>
      <c r="K9" s="143"/>
      <c r="L9" s="143"/>
      <c r="M9" s="143"/>
      <c r="N9" s="142"/>
      <c r="O9" s="142"/>
      <c r="P9" s="142"/>
      <c r="Q9" s="142"/>
      <c r="R9" s="142"/>
      <c r="S9" s="142"/>
      <c r="T9" s="142"/>
      <c r="U9" s="376"/>
      <c r="V9" s="375"/>
    </row>
    <row r="10" spans="1:21" ht="18.75" thickBot="1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377"/>
    </row>
    <row r="11" spans="1:22" ht="42" customHeight="1" thickBot="1">
      <c r="A11" s="1101" t="s">
        <v>0</v>
      </c>
      <c r="B11" s="1101" t="s">
        <v>14</v>
      </c>
      <c r="C11" s="1103" t="s">
        <v>5</v>
      </c>
      <c r="D11" s="915"/>
      <c r="E11" s="1106" t="s">
        <v>130</v>
      </c>
      <c r="F11" s="1106"/>
      <c r="G11" s="1106"/>
      <c r="H11" s="1106"/>
      <c r="I11" s="1106"/>
      <c r="J11" s="1106"/>
      <c r="K11" s="1191"/>
      <c r="L11" s="1149" t="s">
        <v>1</v>
      </c>
      <c r="M11" s="1105" t="s">
        <v>131</v>
      </c>
      <c r="N11" s="1111"/>
      <c r="O11" s="1111"/>
      <c r="P11" s="1111"/>
      <c r="Q11" s="1111"/>
      <c r="R11" s="1111"/>
      <c r="S11" s="1113"/>
      <c r="T11" s="1114" t="s">
        <v>1</v>
      </c>
      <c r="U11" s="1115" t="s">
        <v>6</v>
      </c>
      <c r="V11" s="1117" t="s">
        <v>8</v>
      </c>
    </row>
    <row r="12" spans="1:22" ht="120" customHeight="1" thickBot="1">
      <c r="A12" s="1102"/>
      <c r="B12" s="1102"/>
      <c r="C12" s="1104"/>
      <c r="D12" s="1081" t="s">
        <v>594</v>
      </c>
      <c r="E12" s="1079" t="s">
        <v>10</v>
      </c>
      <c r="F12" s="720" t="s">
        <v>11</v>
      </c>
      <c r="G12" s="720" t="s">
        <v>575</v>
      </c>
      <c r="H12" s="720" t="s">
        <v>309</v>
      </c>
      <c r="I12" s="720" t="s">
        <v>310</v>
      </c>
      <c r="J12" s="720" t="s">
        <v>12</v>
      </c>
      <c r="K12" s="682" t="s">
        <v>7</v>
      </c>
      <c r="L12" s="1109"/>
      <c r="M12" s="719" t="s">
        <v>10</v>
      </c>
      <c r="N12" s="720" t="s">
        <v>11</v>
      </c>
      <c r="O12" s="720" t="s">
        <v>575</v>
      </c>
      <c r="P12" s="720" t="s">
        <v>309</v>
      </c>
      <c r="Q12" s="720" t="s">
        <v>310</v>
      </c>
      <c r="R12" s="720" t="s">
        <v>12</v>
      </c>
      <c r="S12" s="682" t="s">
        <v>7</v>
      </c>
      <c r="T12" s="1109"/>
      <c r="U12" s="1116"/>
      <c r="V12" s="1118"/>
    </row>
    <row r="13" spans="1:22" ht="34.5" customHeight="1" thickBot="1">
      <c r="A13" s="1151" t="s">
        <v>132</v>
      </c>
      <c r="B13" s="1152"/>
      <c r="C13" s="1152"/>
      <c r="D13" s="1082"/>
      <c r="E13" s="735"/>
      <c r="F13" s="666"/>
      <c r="G13" s="666"/>
      <c r="H13" s="666"/>
      <c r="I13" s="666"/>
      <c r="J13" s="666"/>
      <c r="K13" s="667"/>
      <c r="L13" s="539"/>
      <c r="M13" s="668"/>
      <c r="N13" s="669"/>
      <c r="O13" s="669"/>
      <c r="P13" s="669"/>
      <c r="Q13" s="669"/>
      <c r="R13" s="666"/>
      <c r="S13" s="667"/>
      <c r="T13" s="539"/>
      <c r="U13" s="64"/>
      <c r="V13" s="30"/>
    </row>
    <row r="14" spans="1:22" ht="39" customHeight="1">
      <c r="A14" s="357" t="s">
        <v>249</v>
      </c>
      <c r="B14" s="210" t="s">
        <v>153</v>
      </c>
      <c r="C14" s="1214" t="s">
        <v>644</v>
      </c>
      <c r="D14" s="1214" t="s">
        <v>618</v>
      </c>
      <c r="E14" s="47">
        <v>12</v>
      </c>
      <c r="F14" s="17">
        <v>12</v>
      </c>
      <c r="G14" s="17"/>
      <c r="H14" s="17">
        <v>4</v>
      </c>
      <c r="I14" s="17"/>
      <c r="J14" s="17">
        <f>E14+F14+G14+H14+I14</f>
        <v>28</v>
      </c>
      <c r="K14" s="52">
        <f>J14/17</f>
        <v>1.6470588235294117</v>
      </c>
      <c r="L14" s="540" t="s">
        <v>18</v>
      </c>
      <c r="M14" s="47">
        <v>20</v>
      </c>
      <c r="N14" s="17">
        <v>34</v>
      </c>
      <c r="O14" s="17"/>
      <c r="P14" s="17">
        <v>2</v>
      </c>
      <c r="Q14" s="23">
        <v>4</v>
      </c>
      <c r="R14" s="17">
        <f>M14+N14+O14+P14+Q14</f>
        <v>60</v>
      </c>
      <c r="S14" s="65">
        <f>R14/24</f>
        <v>2.5</v>
      </c>
      <c r="T14" s="540" t="s">
        <v>17</v>
      </c>
      <c r="U14" s="381">
        <f>V14</f>
        <v>88</v>
      </c>
      <c r="V14" s="203">
        <v>88</v>
      </c>
    </row>
    <row r="15" spans="1:22" ht="37.5" customHeight="1">
      <c r="A15" s="357" t="s">
        <v>250</v>
      </c>
      <c r="B15" s="211" t="s">
        <v>156</v>
      </c>
      <c r="C15" s="1254"/>
      <c r="D15" s="1254"/>
      <c r="E15" s="47">
        <v>26</v>
      </c>
      <c r="F15" s="17">
        <v>21</v>
      </c>
      <c r="G15" s="17"/>
      <c r="H15" s="17"/>
      <c r="I15" s="17"/>
      <c r="J15" s="17">
        <f aca="true" t="shared" si="0" ref="J15:J29">E15+F15+G15+H15+I15</f>
        <v>47</v>
      </c>
      <c r="K15" s="52">
        <f aca="true" t="shared" si="1" ref="K15:K29">J15/17</f>
        <v>2.764705882352941</v>
      </c>
      <c r="L15" s="540" t="s">
        <v>18</v>
      </c>
      <c r="M15" s="47">
        <v>30</v>
      </c>
      <c r="N15" s="17">
        <v>40</v>
      </c>
      <c r="O15" s="17"/>
      <c r="P15" s="17">
        <v>4</v>
      </c>
      <c r="Q15" s="17"/>
      <c r="R15" s="17">
        <f aca="true" t="shared" si="2" ref="R15:R32">M15+N15+O15+P15+Q15</f>
        <v>74</v>
      </c>
      <c r="S15" s="65">
        <f aca="true" t="shared" si="3" ref="S15:S32">R15/24</f>
        <v>3.0833333333333335</v>
      </c>
      <c r="T15" s="540" t="s">
        <v>18</v>
      </c>
      <c r="U15" s="381">
        <f>V15</f>
        <v>121</v>
      </c>
      <c r="V15" s="203">
        <v>121</v>
      </c>
    </row>
    <row r="16" spans="1:22" ht="54.75" customHeight="1">
      <c r="A16" s="357" t="s">
        <v>133</v>
      </c>
      <c r="B16" s="211" t="s">
        <v>170</v>
      </c>
      <c r="C16" s="521" t="s">
        <v>345</v>
      </c>
      <c r="D16" s="95" t="s">
        <v>597</v>
      </c>
      <c r="E16" s="47">
        <v>2</v>
      </c>
      <c r="F16" s="17">
        <v>30</v>
      </c>
      <c r="G16" s="17"/>
      <c r="H16" s="17"/>
      <c r="I16" s="17"/>
      <c r="J16" s="17">
        <f t="shared" si="0"/>
        <v>32</v>
      </c>
      <c r="K16" s="52">
        <f t="shared" si="1"/>
        <v>1.8823529411764706</v>
      </c>
      <c r="L16" s="540" t="s">
        <v>18</v>
      </c>
      <c r="M16" s="47"/>
      <c r="N16" s="17">
        <v>85</v>
      </c>
      <c r="O16" s="17"/>
      <c r="P16" s="17">
        <v>2</v>
      </c>
      <c r="Q16" s="17"/>
      <c r="R16" s="17">
        <f t="shared" si="2"/>
        <v>87</v>
      </c>
      <c r="S16" s="65">
        <f t="shared" si="3"/>
        <v>3.625</v>
      </c>
      <c r="T16" s="540" t="s">
        <v>18</v>
      </c>
      <c r="U16" s="381">
        <f aca="true" t="shared" si="4" ref="U16:U32">V16</f>
        <v>119</v>
      </c>
      <c r="V16" s="203">
        <v>119</v>
      </c>
    </row>
    <row r="17" spans="1:22" ht="48" customHeight="1">
      <c r="A17" s="357" t="s">
        <v>134</v>
      </c>
      <c r="B17" s="211" t="s">
        <v>16</v>
      </c>
      <c r="C17" s="521" t="s">
        <v>602</v>
      </c>
      <c r="D17" s="95" t="s">
        <v>603</v>
      </c>
      <c r="E17" s="47">
        <v>87</v>
      </c>
      <c r="F17" s="17">
        <v>30</v>
      </c>
      <c r="G17" s="17"/>
      <c r="H17" s="17">
        <v>2</v>
      </c>
      <c r="I17" s="17">
        <v>4</v>
      </c>
      <c r="J17" s="17">
        <f t="shared" si="0"/>
        <v>123</v>
      </c>
      <c r="K17" s="52">
        <f t="shared" si="1"/>
        <v>7.235294117647059</v>
      </c>
      <c r="L17" s="540" t="s">
        <v>17</v>
      </c>
      <c r="M17" s="47"/>
      <c r="N17" s="17"/>
      <c r="O17" s="17"/>
      <c r="P17" s="17"/>
      <c r="Q17" s="17"/>
      <c r="R17" s="17"/>
      <c r="S17" s="65"/>
      <c r="T17" s="540"/>
      <c r="U17" s="381">
        <f t="shared" si="4"/>
        <v>123</v>
      </c>
      <c r="V17" s="203">
        <v>123</v>
      </c>
    </row>
    <row r="18" spans="1:22" ht="42" customHeight="1">
      <c r="A18" s="357" t="s">
        <v>137</v>
      </c>
      <c r="B18" s="211" t="s">
        <v>2</v>
      </c>
      <c r="C18" s="521" t="s">
        <v>68</v>
      </c>
      <c r="D18" s="95" t="s">
        <v>614</v>
      </c>
      <c r="E18" s="47">
        <v>2</v>
      </c>
      <c r="F18" s="17">
        <v>44</v>
      </c>
      <c r="G18" s="17"/>
      <c r="H18" s="17"/>
      <c r="I18" s="32"/>
      <c r="J18" s="17">
        <f t="shared" si="0"/>
        <v>46</v>
      </c>
      <c r="K18" s="52">
        <f t="shared" si="1"/>
        <v>2.7058823529411766</v>
      </c>
      <c r="L18" s="540" t="s">
        <v>18</v>
      </c>
      <c r="M18" s="47"/>
      <c r="N18" s="17">
        <v>71</v>
      </c>
      <c r="O18" s="17"/>
      <c r="P18" s="17">
        <v>2</v>
      </c>
      <c r="Q18" s="23"/>
      <c r="R18" s="17">
        <f t="shared" si="2"/>
        <v>73</v>
      </c>
      <c r="S18" s="65">
        <f t="shared" si="3"/>
        <v>3.0416666666666665</v>
      </c>
      <c r="T18" s="540" t="s">
        <v>18</v>
      </c>
      <c r="U18" s="381">
        <f t="shared" si="4"/>
        <v>119</v>
      </c>
      <c r="V18" s="203">
        <v>119</v>
      </c>
    </row>
    <row r="19" spans="1:22" ht="36" customHeight="1">
      <c r="A19" s="357" t="s">
        <v>139</v>
      </c>
      <c r="B19" s="211" t="s">
        <v>141</v>
      </c>
      <c r="C19" s="521" t="s">
        <v>142</v>
      </c>
      <c r="D19" s="95" t="s">
        <v>611</v>
      </c>
      <c r="E19" s="47"/>
      <c r="F19" s="17"/>
      <c r="G19" s="17"/>
      <c r="H19" s="17"/>
      <c r="I19" s="32"/>
      <c r="J19" s="17"/>
      <c r="K19" s="52"/>
      <c r="L19" s="540"/>
      <c r="M19" s="47">
        <v>16</v>
      </c>
      <c r="N19" s="17">
        <v>54</v>
      </c>
      <c r="O19" s="17"/>
      <c r="P19" s="17">
        <v>2</v>
      </c>
      <c r="Q19" s="17"/>
      <c r="R19" s="17">
        <f t="shared" si="2"/>
        <v>72</v>
      </c>
      <c r="S19" s="65">
        <f t="shared" si="3"/>
        <v>3</v>
      </c>
      <c r="T19" s="540" t="s">
        <v>18</v>
      </c>
      <c r="U19" s="381">
        <f t="shared" si="4"/>
        <v>72</v>
      </c>
      <c r="V19" s="203">
        <v>72</v>
      </c>
    </row>
    <row r="20" spans="1:22" ht="37.5" customHeight="1">
      <c r="A20" s="357" t="s">
        <v>140</v>
      </c>
      <c r="B20" s="211" t="s">
        <v>159</v>
      </c>
      <c r="C20" s="80" t="s">
        <v>337</v>
      </c>
      <c r="D20" s="188" t="s">
        <v>619</v>
      </c>
      <c r="E20" s="46">
        <v>20</v>
      </c>
      <c r="F20" s="32">
        <v>26</v>
      </c>
      <c r="G20" s="17"/>
      <c r="H20" s="17">
        <v>2</v>
      </c>
      <c r="I20" s="17">
        <v>2</v>
      </c>
      <c r="J20" s="17">
        <f t="shared" si="0"/>
        <v>50</v>
      </c>
      <c r="K20" s="52">
        <f t="shared" si="1"/>
        <v>2.9411764705882355</v>
      </c>
      <c r="L20" s="1129" t="s">
        <v>17</v>
      </c>
      <c r="M20" s="46"/>
      <c r="N20" s="32"/>
      <c r="O20" s="32"/>
      <c r="P20" s="32"/>
      <c r="Q20" s="17"/>
      <c r="R20" s="17"/>
      <c r="S20" s="65"/>
      <c r="T20" s="541"/>
      <c r="U20" s="381">
        <f t="shared" si="4"/>
        <v>49</v>
      </c>
      <c r="V20" s="201">
        <v>49</v>
      </c>
    </row>
    <row r="21" spans="1:22" ht="37.5" customHeight="1">
      <c r="A21" s="357" t="s">
        <v>311</v>
      </c>
      <c r="B21" s="548" t="s">
        <v>307</v>
      </c>
      <c r="C21" s="80" t="s">
        <v>67</v>
      </c>
      <c r="D21" s="188" t="s">
        <v>624</v>
      </c>
      <c r="E21" s="46"/>
      <c r="F21" s="32">
        <v>32</v>
      </c>
      <c r="G21" s="17"/>
      <c r="H21" s="17">
        <v>1</v>
      </c>
      <c r="I21" s="17">
        <v>1</v>
      </c>
      <c r="J21" s="17">
        <f t="shared" si="0"/>
        <v>34</v>
      </c>
      <c r="K21" s="52">
        <f t="shared" si="1"/>
        <v>2</v>
      </c>
      <c r="L21" s="1153"/>
      <c r="M21" s="46"/>
      <c r="N21" s="32"/>
      <c r="O21" s="32"/>
      <c r="P21" s="32"/>
      <c r="Q21" s="17"/>
      <c r="R21" s="17"/>
      <c r="S21" s="65"/>
      <c r="T21" s="541"/>
      <c r="U21" s="381">
        <f t="shared" si="4"/>
        <v>35</v>
      </c>
      <c r="V21" s="201">
        <v>35</v>
      </c>
    </row>
    <row r="22" spans="1:22" ht="42" customHeight="1">
      <c r="A22" s="357" t="s">
        <v>143</v>
      </c>
      <c r="B22" s="211" t="s">
        <v>144</v>
      </c>
      <c r="C22" s="521" t="s">
        <v>326</v>
      </c>
      <c r="D22" s="95" t="s">
        <v>620</v>
      </c>
      <c r="E22" s="47"/>
      <c r="F22" s="17"/>
      <c r="G22" s="17"/>
      <c r="H22" s="17"/>
      <c r="I22" s="32"/>
      <c r="J22" s="17"/>
      <c r="K22" s="52"/>
      <c r="L22" s="540"/>
      <c r="M22" s="47">
        <v>36</v>
      </c>
      <c r="N22" s="17">
        <v>36</v>
      </c>
      <c r="O22" s="17"/>
      <c r="P22" s="17">
        <v>1</v>
      </c>
      <c r="Q22" s="23"/>
      <c r="R22" s="17">
        <f t="shared" si="2"/>
        <v>73</v>
      </c>
      <c r="S22" s="65">
        <f t="shared" si="3"/>
        <v>3.0416666666666665</v>
      </c>
      <c r="T22" s="540" t="s">
        <v>18</v>
      </c>
      <c r="U22" s="381">
        <f t="shared" si="4"/>
        <v>73</v>
      </c>
      <c r="V22" s="203">
        <v>73</v>
      </c>
    </row>
    <row r="23" spans="1:22" ht="42" customHeight="1">
      <c r="A23" s="357" t="s">
        <v>312</v>
      </c>
      <c r="B23" s="211" t="s">
        <v>313</v>
      </c>
      <c r="C23" s="521" t="s">
        <v>538</v>
      </c>
      <c r="D23" s="95" t="s">
        <v>621</v>
      </c>
      <c r="E23" s="47"/>
      <c r="F23" s="17"/>
      <c r="G23" s="17"/>
      <c r="H23" s="17"/>
      <c r="I23" s="32"/>
      <c r="J23" s="17"/>
      <c r="K23" s="52"/>
      <c r="L23" s="540"/>
      <c r="M23" s="47"/>
      <c r="N23" s="17">
        <v>36</v>
      </c>
      <c r="O23" s="17"/>
      <c r="P23" s="17">
        <v>1</v>
      </c>
      <c r="Q23" s="23"/>
      <c r="R23" s="17">
        <f t="shared" si="2"/>
        <v>37</v>
      </c>
      <c r="S23" s="65">
        <f t="shared" si="3"/>
        <v>1.5416666666666667</v>
      </c>
      <c r="T23" s="532" t="s">
        <v>229</v>
      </c>
      <c r="U23" s="544">
        <f t="shared" si="4"/>
        <v>37</v>
      </c>
      <c r="V23" s="204">
        <v>37</v>
      </c>
    </row>
    <row r="24" spans="1:22" ht="48" customHeight="1">
      <c r="A24" s="357" t="s">
        <v>145</v>
      </c>
      <c r="B24" s="211" t="s">
        <v>148</v>
      </c>
      <c r="C24" s="1021" t="s">
        <v>70</v>
      </c>
      <c r="D24" s="49" t="s">
        <v>622</v>
      </c>
      <c r="E24" s="47">
        <v>22</v>
      </c>
      <c r="F24" s="17">
        <v>14</v>
      </c>
      <c r="G24" s="17"/>
      <c r="H24" s="17">
        <v>2</v>
      </c>
      <c r="I24" s="17">
        <v>4</v>
      </c>
      <c r="J24" s="17">
        <f t="shared" si="0"/>
        <v>42</v>
      </c>
      <c r="K24" s="52">
        <f t="shared" si="1"/>
        <v>2.4705882352941178</v>
      </c>
      <c r="L24" s="540" t="s">
        <v>17</v>
      </c>
      <c r="M24" s="47"/>
      <c r="N24" s="17"/>
      <c r="O24" s="17"/>
      <c r="P24" s="17"/>
      <c r="Q24" s="23"/>
      <c r="R24" s="17"/>
      <c r="S24" s="65"/>
      <c r="T24" s="540"/>
      <c r="U24" s="381">
        <f t="shared" si="4"/>
        <v>42</v>
      </c>
      <c r="V24" s="203">
        <v>42</v>
      </c>
    </row>
    <row r="25" spans="1:22" s="538" customFormat="1" ht="40.5" customHeight="1" thickBot="1">
      <c r="A25" s="370" t="s">
        <v>147</v>
      </c>
      <c r="B25" s="212" t="s">
        <v>150</v>
      </c>
      <c r="C25" s="1078" t="s">
        <v>539</v>
      </c>
      <c r="D25" s="685" t="s">
        <v>634</v>
      </c>
      <c r="E25" s="537">
        <v>20</v>
      </c>
      <c r="F25" s="536">
        <v>16</v>
      </c>
      <c r="G25" s="536"/>
      <c r="H25" s="536">
        <v>2</v>
      </c>
      <c r="I25" s="536">
        <v>4</v>
      </c>
      <c r="J25" s="23">
        <f t="shared" si="0"/>
        <v>42</v>
      </c>
      <c r="K25" s="65">
        <f t="shared" si="1"/>
        <v>2.4705882352941178</v>
      </c>
      <c r="L25" s="532" t="s">
        <v>18</v>
      </c>
      <c r="M25" s="537"/>
      <c r="N25" s="536"/>
      <c r="O25" s="536"/>
      <c r="P25" s="536"/>
      <c r="Q25" s="536"/>
      <c r="R25" s="23"/>
      <c r="S25" s="65"/>
      <c r="T25" s="534"/>
      <c r="U25" s="545">
        <f t="shared" si="4"/>
        <v>42</v>
      </c>
      <c r="V25" s="546">
        <v>42</v>
      </c>
    </row>
    <row r="26" spans="1:23" ht="45" customHeight="1" thickBot="1">
      <c r="A26" s="1155" t="s">
        <v>151</v>
      </c>
      <c r="B26" s="1156"/>
      <c r="C26" s="1156"/>
      <c r="D26" s="1083"/>
      <c r="E26" s="1080"/>
      <c r="F26" s="530"/>
      <c r="G26" s="530"/>
      <c r="H26" s="530"/>
      <c r="I26" s="530"/>
      <c r="J26" s="530"/>
      <c r="K26" s="137"/>
      <c r="L26" s="533"/>
      <c r="M26" s="535"/>
      <c r="N26" s="530"/>
      <c r="O26" s="530"/>
      <c r="P26" s="530"/>
      <c r="Q26" s="530"/>
      <c r="R26" s="530"/>
      <c r="S26" s="137"/>
      <c r="T26" s="533"/>
      <c r="U26" s="198"/>
      <c r="V26" s="543"/>
      <c r="W26" s="529"/>
    </row>
    <row r="27" spans="1:22" ht="49.5" customHeight="1">
      <c r="A27" s="358" t="s">
        <v>152</v>
      </c>
      <c r="B27" s="210" t="s">
        <v>135</v>
      </c>
      <c r="C27" s="931" t="s">
        <v>538</v>
      </c>
      <c r="D27" s="188" t="s">
        <v>621</v>
      </c>
      <c r="E27" s="46">
        <v>46</v>
      </c>
      <c r="F27" s="32">
        <v>42</v>
      </c>
      <c r="G27" s="32"/>
      <c r="H27" s="32">
        <v>2</v>
      </c>
      <c r="I27" s="32"/>
      <c r="J27" s="32">
        <f t="shared" si="0"/>
        <v>90</v>
      </c>
      <c r="K27" s="50">
        <f t="shared" si="1"/>
        <v>5.294117647058823</v>
      </c>
      <c r="L27" s="541"/>
      <c r="M27" s="46">
        <v>62</v>
      </c>
      <c r="N27" s="32">
        <v>84</v>
      </c>
      <c r="O27" s="32"/>
      <c r="P27" s="32">
        <v>2</v>
      </c>
      <c r="Q27" s="32">
        <v>4</v>
      </c>
      <c r="R27" s="32">
        <f t="shared" si="2"/>
        <v>152</v>
      </c>
      <c r="S27" s="57">
        <f t="shared" si="3"/>
        <v>6.333333333333333</v>
      </c>
      <c r="T27" s="541" t="s">
        <v>17</v>
      </c>
      <c r="U27" s="206">
        <f t="shared" si="4"/>
        <v>242</v>
      </c>
      <c r="V27" s="201">
        <v>242</v>
      </c>
    </row>
    <row r="28" spans="1:22" ht="34.5" customHeight="1">
      <c r="A28" s="357" t="s">
        <v>155</v>
      </c>
      <c r="B28" s="211" t="s">
        <v>138</v>
      </c>
      <c r="C28" s="521" t="s">
        <v>540</v>
      </c>
      <c r="D28" s="95" t="s">
        <v>612</v>
      </c>
      <c r="E28" s="47"/>
      <c r="F28" s="17"/>
      <c r="G28" s="17"/>
      <c r="H28" s="17"/>
      <c r="I28" s="17"/>
      <c r="J28" s="17"/>
      <c r="K28" s="52"/>
      <c r="L28" s="540"/>
      <c r="M28" s="47">
        <v>34</v>
      </c>
      <c r="N28" s="17">
        <v>66</v>
      </c>
      <c r="O28" s="17"/>
      <c r="P28" s="17">
        <v>4</v>
      </c>
      <c r="Q28" s="17"/>
      <c r="R28" s="17">
        <f t="shared" si="2"/>
        <v>104</v>
      </c>
      <c r="S28" s="65">
        <f t="shared" si="3"/>
        <v>4.333333333333333</v>
      </c>
      <c r="T28" s="540" t="s">
        <v>18</v>
      </c>
      <c r="U28" s="381">
        <f t="shared" si="4"/>
        <v>104</v>
      </c>
      <c r="V28" s="203">
        <v>104</v>
      </c>
    </row>
    <row r="29" spans="1:22" ht="43.5" customHeight="1">
      <c r="A29" s="357" t="s">
        <v>157</v>
      </c>
      <c r="B29" s="211" t="s">
        <v>161</v>
      </c>
      <c r="C29" s="521" t="s">
        <v>162</v>
      </c>
      <c r="D29" s="95" t="s">
        <v>604</v>
      </c>
      <c r="E29" s="47">
        <v>36</v>
      </c>
      <c r="F29" s="17">
        <v>36</v>
      </c>
      <c r="G29" s="17"/>
      <c r="H29" s="17">
        <v>2</v>
      </c>
      <c r="I29" s="32">
        <v>4</v>
      </c>
      <c r="J29" s="17">
        <f t="shared" si="0"/>
        <v>78</v>
      </c>
      <c r="K29" s="52">
        <f t="shared" si="1"/>
        <v>4.588235294117647</v>
      </c>
      <c r="L29" s="540" t="s">
        <v>17</v>
      </c>
      <c r="M29" s="47"/>
      <c r="N29" s="17"/>
      <c r="O29" s="17"/>
      <c r="P29" s="17"/>
      <c r="Q29" s="23"/>
      <c r="R29" s="17"/>
      <c r="S29" s="65"/>
      <c r="T29" s="540"/>
      <c r="U29" s="381">
        <f t="shared" si="4"/>
        <v>78</v>
      </c>
      <c r="V29" s="201">
        <v>78</v>
      </c>
    </row>
    <row r="30" spans="1:22" ht="40.5" customHeight="1" thickBot="1">
      <c r="A30" s="370" t="s">
        <v>158</v>
      </c>
      <c r="B30" s="212" t="s">
        <v>164</v>
      </c>
      <c r="C30" s="520" t="s">
        <v>325</v>
      </c>
      <c r="D30" s="77" t="s">
        <v>609</v>
      </c>
      <c r="E30" s="48"/>
      <c r="F30" s="23"/>
      <c r="G30" s="23"/>
      <c r="H30" s="23"/>
      <c r="I30" s="39"/>
      <c r="J30" s="23"/>
      <c r="K30" s="65"/>
      <c r="L30" s="532"/>
      <c r="M30" s="48">
        <v>22</v>
      </c>
      <c r="N30" s="23">
        <v>63</v>
      </c>
      <c r="O30" s="23"/>
      <c r="P30" s="23">
        <v>2</v>
      </c>
      <c r="Q30" s="23">
        <v>4</v>
      </c>
      <c r="R30" s="23">
        <f t="shared" si="2"/>
        <v>91</v>
      </c>
      <c r="S30" s="65">
        <f t="shared" si="3"/>
        <v>3.7916666666666665</v>
      </c>
      <c r="T30" s="532" t="s">
        <v>17</v>
      </c>
      <c r="U30" s="544">
        <f t="shared" si="4"/>
        <v>91</v>
      </c>
      <c r="V30" s="202">
        <v>91</v>
      </c>
    </row>
    <row r="31" spans="1:22" ht="49.5" customHeight="1" thickBot="1">
      <c r="A31" s="1157" t="s">
        <v>306</v>
      </c>
      <c r="B31" s="1158"/>
      <c r="C31" s="1159"/>
      <c r="D31" s="1084"/>
      <c r="E31" s="53"/>
      <c r="F31" s="38"/>
      <c r="G31" s="38"/>
      <c r="H31" s="38"/>
      <c r="I31" s="38"/>
      <c r="J31" s="38"/>
      <c r="K31" s="51"/>
      <c r="L31" s="533"/>
      <c r="M31" s="37"/>
      <c r="N31" s="38"/>
      <c r="O31" s="38"/>
      <c r="P31" s="38"/>
      <c r="Q31" s="38"/>
      <c r="R31" s="38"/>
      <c r="S31" s="36"/>
      <c r="T31" s="533"/>
      <c r="U31" s="205"/>
      <c r="V31" s="547"/>
    </row>
    <row r="32" spans="1:22" ht="45" customHeight="1" thickBot="1">
      <c r="A32" s="370" t="s">
        <v>308</v>
      </c>
      <c r="B32" s="214" t="s">
        <v>167</v>
      </c>
      <c r="C32" s="419"/>
      <c r="D32" s="985"/>
      <c r="E32" s="140"/>
      <c r="F32" s="41"/>
      <c r="G32" s="41"/>
      <c r="H32" s="41"/>
      <c r="I32" s="41"/>
      <c r="J32" s="41"/>
      <c r="K32" s="50"/>
      <c r="L32" s="738"/>
      <c r="M32" s="140"/>
      <c r="N32" s="41">
        <v>39</v>
      </c>
      <c r="O32" s="41"/>
      <c r="P32" s="41">
        <v>2</v>
      </c>
      <c r="Q32" s="41"/>
      <c r="R32" s="32">
        <f t="shared" si="2"/>
        <v>41</v>
      </c>
      <c r="S32" s="57">
        <f t="shared" si="3"/>
        <v>1.7083333333333333</v>
      </c>
      <c r="T32" s="533" t="s">
        <v>18</v>
      </c>
      <c r="U32" s="205">
        <f t="shared" si="4"/>
        <v>41</v>
      </c>
      <c r="V32" s="547">
        <v>41</v>
      </c>
    </row>
    <row r="33" spans="1:22" s="134" customFormat="1" ht="42" customHeight="1" thickBot="1">
      <c r="A33" s="1160"/>
      <c r="B33" s="1161"/>
      <c r="C33" s="1161"/>
      <c r="D33" s="1085"/>
      <c r="E33" s="192">
        <f>SUM(E14:E32)</f>
        <v>273</v>
      </c>
      <c r="F33" s="282">
        <f aca="true" t="shared" si="5" ref="F33:K33">SUM(F14:F32)</f>
        <v>303</v>
      </c>
      <c r="G33" s="282">
        <f t="shared" si="5"/>
        <v>0</v>
      </c>
      <c r="H33" s="282">
        <f t="shared" si="5"/>
        <v>17</v>
      </c>
      <c r="I33" s="282">
        <f t="shared" si="5"/>
        <v>19</v>
      </c>
      <c r="J33" s="282">
        <f t="shared" si="5"/>
        <v>612</v>
      </c>
      <c r="K33" s="282">
        <f t="shared" si="5"/>
        <v>36</v>
      </c>
      <c r="L33" s="542"/>
      <c r="M33" s="367">
        <f aca="true" t="shared" si="6" ref="M33:S33">SUM(M14:M32)</f>
        <v>220</v>
      </c>
      <c r="N33" s="367">
        <f t="shared" si="6"/>
        <v>608</v>
      </c>
      <c r="O33" s="367">
        <f t="shared" si="6"/>
        <v>0</v>
      </c>
      <c r="P33" s="367">
        <f t="shared" si="6"/>
        <v>24</v>
      </c>
      <c r="Q33" s="367">
        <f t="shared" si="6"/>
        <v>12</v>
      </c>
      <c r="R33" s="367">
        <f t="shared" si="6"/>
        <v>864</v>
      </c>
      <c r="S33" s="737">
        <f t="shared" si="6"/>
        <v>36</v>
      </c>
      <c r="T33" s="542"/>
      <c r="U33" s="121">
        <f>SUM(U14:U32)</f>
        <v>1476</v>
      </c>
      <c r="V33" s="121">
        <f>SUM(V14:V32)</f>
        <v>1476</v>
      </c>
    </row>
    <row r="34" spans="1:22" ht="34.5" customHeight="1">
      <c r="A34" s="7"/>
      <c r="B34" s="8"/>
      <c r="C34" s="9"/>
      <c r="D34" s="9"/>
      <c r="E34" s="8"/>
      <c r="F34" s="8"/>
      <c r="G34" s="8"/>
      <c r="H34" s="8"/>
      <c r="I34" s="8"/>
      <c r="J34" s="7"/>
      <c r="K34" s="7"/>
      <c r="L34" s="6"/>
      <c r="M34" s="6"/>
      <c r="N34" s="6"/>
      <c r="O34" s="6"/>
      <c r="P34" s="6"/>
      <c r="Q34" s="6"/>
      <c r="R34" s="6"/>
      <c r="S34" s="6"/>
      <c r="T34" s="6"/>
      <c r="U34" s="385"/>
      <c r="V34" s="385"/>
    </row>
    <row r="35" spans="1:22" ht="37.5" customHeight="1">
      <c r="A35" s="1140" t="s">
        <v>420</v>
      </c>
      <c r="B35" s="1140"/>
      <c r="C35" s="1140"/>
      <c r="D35" s="903"/>
      <c r="E35" s="8"/>
      <c r="F35" s="8"/>
      <c r="G35" s="8"/>
      <c r="H35" s="8"/>
      <c r="I35" s="8"/>
      <c r="J35" s="8"/>
      <c r="K35" s="8"/>
      <c r="L35" s="190"/>
      <c r="M35" s="190"/>
      <c r="N35" s="190"/>
      <c r="O35" s="190"/>
      <c r="P35" s="190"/>
      <c r="Q35" s="190"/>
      <c r="R35" s="6"/>
      <c r="S35" s="6"/>
      <c r="T35" s="6"/>
      <c r="U35" s="385"/>
      <c r="V35" s="385"/>
    </row>
    <row r="36" spans="1:22" ht="40.5" customHeight="1">
      <c r="A36" s="10"/>
      <c r="B36" s="8"/>
      <c r="C36" s="8"/>
      <c r="D36" s="8"/>
      <c r="E36" s="8"/>
      <c r="F36" s="8"/>
      <c r="G36" s="8"/>
      <c r="H36" s="8"/>
      <c r="I36" s="8"/>
      <c r="J36" s="8"/>
      <c r="K36" s="8"/>
      <c r="L36" s="12"/>
      <c r="M36" s="11"/>
      <c r="N36" s="12"/>
      <c r="O36" s="12"/>
      <c r="P36" s="12"/>
      <c r="Q36" s="12"/>
      <c r="R36" s="11"/>
      <c r="S36" s="11"/>
      <c r="T36" s="6"/>
      <c r="U36" s="385"/>
      <c r="V36" s="385"/>
    </row>
    <row r="37" spans="1:22" ht="36" customHeight="1">
      <c r="A37" s="1145" t="s">
        <v>421</v>
      </c>
      <c r="B37" s="1145"/>
      <c r="C37" s="1145"/>
      <c r="D37" s="656"/>
      <c r="E37" s="8"/>
      <c r="F37" s="8"/>
      <c r="G37" s="8"/>
      <c r="H37" s="8"/>
      <c r="I37" s="8"/>
      <c r="J37" s="8"/>
      <c r="K37" s="8"/>
      <c r="L37" s="13"/>
      <c r="M37" s="8"/>
      <c r="N37" s="13"/>
      <c r="O37" s="13"/>
      <c r="P37" s="13"/>
      <c r="Q37" s="13"/>
      <c r="R37" s="6"/>
      <c r="S37" s="6"/>
      <c r="T37" s="6"/>
      <c r="U37" s="385"/>
      <c r="V37" s="385"/>
    </row>
    <row r="38" spans="1:22" ht="15" customHeight="1">
      <c r="A38" s="656"/>
      <c r="B38" s="656"/>
      <c r="C38" s="656"/>
      <c r="D38" s="656"/>
      <c r="E38" s="8"/>
      <c r="F38" s="8"/>
      <c r="G38" s="8"/>
      <c r="H38" s="8"/>
      <c r="I38" s="8"/>
      <c r="J38" s="8"/>
      <c r="K38" s="8"/>
      <c r="L38" s="13"/>
      <c r="M38" s="8"/>
      <c r="N38" s="13"/>
      <c r="O38" s="13"/>
      <c r="P38" s="13"/>
      <c r="Q38" s="13"/>
      <c r="R38" s="6"/>
      <c r="S38" s="6"/>
      <c r="T38" s="6"/>
      <c r="U38" s="385"/>
      <c r="V38" s="385"/>
    </row>
    <row r="39" spans="1:22" s="134" customFormat="1" ht="42" customHeight="1">
      <c r="A39" s="1145" t="s">
        <v>554</v>
      </c>
      <c r="B39" s="1145"/>
      <c r="C39" s="1145"/>
      <c r="D39" s="656"/>
      <c r="E39" s="14"/>
      <c r="F39" s="14"/>
      <c r="G39" s="14"/>
      <c r="H39" s="14"/>
      <c r="I39" s="14"/>
      <c r="J39" s="14"/>
      <c r="K39" s="14"/>
      <c r="L39" s="13"/>
      <c r="M39" s="6"/>
      <c r="N39" s="15"/>
      <c r="O39" s="15"/>
      <c r="P39" s="15"/>
      <c r="Q39" s="15"/>
      <c r="R39" s="6"/>
      <c r="S39" s="6"/>
      <c r="T39" s="6"/>
      <c r="U39" s="385"/>
      <c r="V39" s="385"/>
    </row>
    <row r="40" spans="1:22" ht="19.5" customHeight="1">
      <c r="A40" s="191"/>
      <c r="B40" s="1143"/>
      <c r="C40" s="1143"/>
      <c r="D40" s="1143"/>
      <c r="E40" s="1143"/>
      <c r="F40" s="1143"/>
      <c r="G40" s="1143"/>
      <c r="H40" s="1143"/>
      <c r="I40" s="11"/>
      <c r="J40" s="11"/>
      <c r="K40" s="11"/>
      <c r="L40" s="6"/>
      <c r="M40" s="6"/>
      <c r="N40" s="6"/>
      <c r="O40" s="6"/>
      <c r="P40" s="6"/>
      <c r="Q40" s="6"/>
      <c r="R40" s="6"/>
      <c r="S40" s="6"/>
      <c r="T40" s="6"/>
      <c r="U40" s="385"/>
      <c r="V40" s="385"/>
    </row>
    <row r="41" spans="1:22" ht="20.25">
      <c r="A41" s="10"/>
      <c r="B41" s="1143"/>
      <c r="C41" s="1143"/>
      <c r="D41" s="1143"/>
      <c r="E41" s="1143"/>
      <c r="F41" s="1143"/>
      <c r="G41" s="1143"/>
      <c r="H41" s="1143"/>
      <c r="I41" s="11"/>
      <c r="J41" s="14"/>
      <c r="K41" s="14"/>
      <c r="L41" s="6"/>
      <c r="M41" s="6"/>
      <c r="N41" s="6"/>
      <c r="O41" s="6"/>
      <c r="P41" s="6"/>
      <c r="Q41" s="6"/>
      <c r="R41" s="6"/>
      <c r="S41" s="6"/>
      <c r="T41" s="6"/>
      <c r="U41" s="385"/>
      <c r="V41" s="385"/>
    </row>
    <row r="42" spans="1:22" ht="20.25">
      <c r="A42" s="10"/>
      <c r="B42" s="1143"/>
      <c r="C42" s="1143"/>
      <c r="D42" s="1143"/>
      <c r="E42" s="1143"/>
      <c r="F42" s="1143"/>
      <c r="G42" s="1143"/>
      <c r="H42" s="1143"/>
      <c r="I42" s="11"/>
      <c r="J42" s="11"/>
      <c r="K42" s="11"/>
      <c r="L42" s="6"/>
      <c r="M42" s="6"/>
      <c r="N42" s="6"/>
      <c r="O42" s="6"/>
      <c r="P42" s="6"/>
      <c r="Q42" s="6"/>
      <c r="R42" s="6"/>
      <c r="S42" s="6"/>
      <c r="T42" s="6"/>
      <c r="U42" s="385"/>
      <c r="V42" s="385"/>
    </row>
    <row r="43" spans="1:22" ht="20.25">
      <c r="A43" s="10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6"/>
      <c r="M43" s="6"/>
      <c r="N43" s="6"/>
      <c r="O43" s="6"/>
      <c r="P43" s="6"/>
      <c r="Q43" s="6"/>
      <c r="R43" s="6"/>
      <c r="S43" s="6"/>
      <c r="T43" s="6"/>
      <c r="U43" s="385"/>
      <c r="V43" s="385"/>
    </row>
  </sheetData>
  <sheetProtection selectLockedCells="1" selectUnlockedCells="1"/>
  <mergeCells count="30">
    <mergeCell ref="A1:B1"/>
    <mergeCell ref="U11:U12"/>
    <mergeCell ref="V11:V12"/>
    <mergeCell ref="A13:C13"/>
    <mergeCell ref="A8:C8"/>
    <mergeCell ref="A9:C9"/>
    <mergeCell ref="A11:A12"/>
    <mergeCell ref="T11:T12"/>
    <mergeCell ref="A2:B2"/>
    <mergeCell ref="A3:B3"/>
    <mergeCell ref="B42:H42"/>
    <mergeCell ref="A35:C35"/>
    <mergeCell ref="A37:C37"/>
    <mergeCell ref="A33:C33"/>
    <mergeCell ref="L20:L21"/>
    <mergeCell ref="B11:B12"/>
    <mergeCell ref="C11:C12"/>
    <mergeCell ref="E11:K11"/>
    <mergeCell ref="B40:H40"/>
    <mergeCell ref="A26:C26"/>
    <mergeCell ref="A4:B4"/>
    <mergeCell ref="L11:L12"/>
    <mergeCell ref="B41:H41"/>
    <mergeCell ref="M11:S11"/>
    <mergeCell ref="A31:C31"/>
    <mergeCell ref="A39:C39"/>
    <mergeCell ref="A6:V6"/>
    <mergeCell ref="A7:V7"/>
    <mergeCell ref="C14:C15"/>
    <mergeCell ref="D14:D15"/>
  </mergeCells>
  <printOptions/>
  <pageMargins left="0.2701388888888889" right="0.12986111111111112" top="0.2798611111111111" bottom="0.3" header="0.5118055555555555" footer="0.5118055555555555"/>
  <pageSetup fitToHeight="1" fitToWidth="1" horizontalDpi="300" verticalDpi="300" orientation="landscape" paperSize="9" scale="3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3"/>
  <sheetViews>
    <sheetView view="pageBreakPreview" zoomScale="60" zoomScaleNormal="60" zoomScalePageLayoutView="0" workbookViewId="0" topLeftCell="A4">
      <selection activeCell="D18" sqref="D18:D22"/>
    </sheetView>
  </sheetViews>
  <sheetFormatPr defaultColWidth="9.140625" defaultRowHeight="12.75"/>
  <cols>
    <col min="1" max="1" width="24.140625" style="0" customWidth="1"/>
    <col min="2" max="2" width="77.28125" style="0" customWidth="1"/>
    <col min="3" max="3" width="29.421875" style="0" customWidth="1"/>
    <col min="4" max="4" width="42.57421875" style="0" customWidth="1"/>
    <col min="20" max="20" width="10.28125" style="0" customWidth="1"/>
    <col min="23" max="23" width="13.57421875" style="0" customWidth="1"/>
    <col min="24" max="24" width="14.140625" style="0" customWidth="1"/>
  </cols>
  <sheetData>
    <row r="1" spans="1:24" ht="25.5">
      <c r="A1" s="1095" t="s">
        <v>13</v>
      </c>
      <c r="B1" s="1095"/>
      <c r="C1" s="1"/>
      <c r="D1" s="1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375"/>
      <c r="X1" s="375"/>
    </row>
    <row r="2" spans="1:24" ht="25.5">
      <c r="A2" s="1095" t="s">
        <v>27</v>
      </c>
      <c r="B2" s="1095"/>
      <c r="C2" s="1"/>
      <c r="D2" s="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375"/>
      <c r="X2" s="375"/>
    </row>
    <row r="3" spans="1:24" ht="25.5">
      <c r="A3" s="1095" t="s">
        <v>28</v>
      </c>
      <c r="B3" s="1095"/>
      <c r="C3" s="1"/>
      <c r="D3" s="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375"/>
      <c r="X3" s="375"/>
    </row>
    <row r="4" spans="1:24" ht="25.5">
      <c r="A4" s="1095" t="s">
        <v>416</v>
      </c>
      <c r="B4" s="1095"/>
      <c r="C4" s="1"/>
      <c r="D4" s="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375"/>
      <c r="X4" s="375"/>
    </row>
    <row r="5" spans="1:24" ht="23.25">
      <c r="A5" s="3"/>
      <c r="B5" s="16"/>
      <c r="C5" s="1"/>
      <c r="D5" s="1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375"/>
      <c r="X5" s="375"/>
    </row>
    <row r="6" spans="1:24" ht="26.25">
      <c r="A6" s="1096" t="s">
        <v>508</v>
      </c>
      <c r="B6" s="1096"/>
      <c r="C6" s="1096"/>
      <c r="D6" s="1096"/>
      <c r="E6" s="1096"/>
      <c r="F6" s="1096"/>
      <c r="G6" s="1096"/>
      <c r="H6" s="1096"/>
      <c r="I6" s="1096"/>
      <c r="J6" s="1096"/>
      <c r="K6" s="1096"/>
      <c r="L6" s="1096"/>
      <c r="M6" s="1096"/>
      <c r="N6" s="1096"/>
      <c r="O6" s="1096"/>
      <c r="P6" s="1096"/>
      <c r="Q6" s="1096"/>
      <c r="R6" s="1096"/>
      <c r="S6" s="1096"/>
      <c r="T6" s="1096"/>
      <c r="U6" s="1096"/>
      <c r="V6" s="1096"/>
      <c r="W6" s="1096"/>
      <c r="X6" s="375"/>
    </row>
    <row r="7" spans="1:24" ht="23.25">
      <c r="A7" s="1097" t="s">
        <v>522</v>
      </c>
      <c r="B7" s="1097"/>
      <c r="C7" s="1097"/>
      <c r="D7" s="1097"/>
      <c r="E7" s="1097"/>
      <c r="F7" s="1097"/>
      <c r="G7" s="1097"/>
      <c r="H7" s="1097"/>
      <c r="I7" s="1097"/>
      <c r="J7" s="1097"/>
      <c r="K7" s="1097"/>
      <c r="L7" s="1097"/>
      <c r="M7" s="1097"/>
      <c r="N7" s="1097"/>
      <c r="O7" s="1097"/>
      <c r="P7" s="1097"/>
      <c r="Q7" s="1097"/>
      <c r="R7" s="1097"/>
      <c r="S7" s="1097"/>
      <c r="T7" s="1097"/>
      <c r="U7" s="1097"/>
      <c r="V7" s="1097"/>
      <c r="W7" s="1097"/>
      <c r="X7" s="375"/>
    </row>
    <row r="8" spans="1:24" ht="26.25">
      <c r="A8" s="1098" t="s">
        <v>510</v>
      </c>
      <c r="B8" s="1098"/>
      <c r="C8" s="1098"/>
      <c r="D8" s="901"/>
      <c r="E8" s="142"/>
      <c r="F8" s="142"/>
      <c r="G8" s="142"/>
      <c r="H8" s="142"/>
      <c r="I8" s="142"/>
      <c r="J8" s="142"/>
      <c r="K8" s="143"/>
      <c r="L8" s="143"/>
      <c r="M8" s="143"/>
      <c r="N8" s="143"/>
      <c r="O8" s="142"/>
      <c r="P8" s="142"/>
      <c r="Q8" s="142"/>
      <c r="R8" s="142"/>
      <c r="S8" s="142"/>
      <c r="T8" s="142"/>
      <c r="U8" s="142"/>
      <c r="V8" s="142"/>
      <c r="W8" s="376"/>
      <c r="X8" s="375"/>
    </row>
    <row r="9" spans="1:24" ht="26.25">
      <c r="A9" s="1098" t="s">
        <v>336</v>
      </c>
      <c r="B9" s="1098"/>
      <c r="C9" s="1098"/>
      <c r="D9" s="901" t="s">
        <v>645</v>
      </c>
      <c r="E9" s="142"/>
      <c r="F9" s="142"/>
      <c r="G9" s="142"/>
      <c r="H9" s="142"/>
      <c r="I9" s="142"/>
      <c r="J9" s="142"/>
      <c r="K9" s="143"/>
      <c r="L9" s="143"/>
      <c r="M9" s="143"/>
      <c r="N9" s="143"/>
      <c r="O9" s="142"/>
      <c r="P9" s="142"/>
      <c r="Q9" s="142"/>
      <c r="R9" s="142"/>
      <c r="S9" s="142"/>
      <c r="T9" s="142"/>
      <c r="U9" s="142"/>
      <c r="V9" s="142"/>
      <c r="W9" s="376"/>
      <c r="X9" s="375"/>
    </row>
    <row r="10" spans="1:24" ht="18.75" thickBot="1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377"/>
      <c r="X10" s="375"/>
    </row>
    <row r="11" spans="1:24" ht="37.5" customHeight="1" thickBot="1">
      <c r="A11" s="1101" t="s">
        <v>0</v>
      </c>
      <c r="B11" s="1101" t="s">
        <v>14</v>
      </c>
      <c r="C11" s="1103" t="s">
        <v>5</v>
      </c>
      <c r="D11" s="915"/>
      <c r="E11" s="1106" t="s">
        <v>73</v>
      </c>
      <c r="F11" s="1106"/>
      <c r="G11" s="1106"/>
      <c r="H11" s="1106"/>
      <c r="I11" s="1106"/>
      <c r="J11" s="1106"/>
      <c r="K11" s="1106"/>
      <c r="L11" s="1191"/>
      <c r="M11" s="1149" t="s">
        <v>1</v>
      </c>
      <c r="N11" s="1105" t="s">
        <v>521</v>
      </c>
      <c r="O11" s="1111"/>
      <c r="P11" s="1111"/>
      <c r="Q11" s="1111"/>
      <c r="R11" s="1111"/>
      <c r="S11" s="1111"/>
      <c r="T11" s="1111"/>
      <c r="U11" s="1113"/>
      <c r="V11" s="1114" t="s">
        <v>1</v>
      </c>
      <c r="W11" s="1115" t="s">
        <v>6</v>
      </c>
      <c r="X11" s="1117" t="s">
        <v>8</v>
      </c>
    </row>
    <row r="12" spans="1:24" ht="133.5" thickBot="1">
      <c r="A12" s="1102"/>
      <c r="B12" s="1102"/>
      <c r="C12" s="1104"/>
      <c r="D12" s="1081" t="s">
        <v>594</v>
      </c>
      <c r="E12" s="1079" t="s">
        <v>10</v>
      </c>
      <c r="F12" s="720" t="s">
        <v>11</v>
      </c>
      <c r="G12" s="720" t="s">
        <v>511</v>
      </c>
      <c r="H12" s="720" t="s">
        <v>574</v>
      </c>
      <c r="I12" s="720" t="s">
        <v>576</v>
      </c>
      <c r="J12" s="720" t="s">
        <v>512</v>
      </c>
      <c r="K12" s="720" t="s">
        <v>12</v>
      </c>
      <c r="L12" s="682" t="s">
        <v>7</v>
      </c>
      <c r="M12" s="1109"/>
      <c r="N12" s="719" t="s">
        <v>10</v>
      </c>
      <c r="O12" s="720" t="s">
        <v>11</v>
      </c>
      <c r="P12" s="720" t="s">
        <v>511</v>
      </c>
      <c r="Q12" s="720" t="s">
        <v>574</v>
      </c>
      <c r="R12" s="720" t="s">
        <v>576</v>
      </c>
      <c r="S12" s="720" t="s">
        <v>513</v>
      </c>
      <c r="T12" s="720" t="s">
        <v>12</v>
      </c>
      <c r="U12" s="682" t="s">
        <v>7</v>
      </c>
      <c r="V12" s="1109"/>
      <c r="W12" s="1116"/>
      <c r="X12" s="1118"/>
    </row>
    <row r="13" spans="1:24" ht="30.75" customHeight="1" thickBot="1">
      <c r="A13" s="1151" t="s">
        <v>19</v>
      </c>
      <c r="B13" s="1152"/>
      <c r="C13" s="1152"/>
      <c r="D13" s="1052"/>
      <c r="E13" s="735"/>
      <c r="F13" s="666"/>
      <c r="G13" s="666"/>
      <c r="H13" s="666"/>
      <c r="I13" s="666"/>
      <c r="J13" s="666"/>
      <c r="K13" s="666"/>
      <c r="L13" s="667"/>
      <c r="M13" s="539"/>
      <c r="N13" s="668"/>
      <c r="O13" s="669"/>
      <c r="P13" s="669"/>
      <c r="Q13" s="669"/>
      <c r="R13" s="669"/>
      <c r="S13" s="669"/>
      <c r="T13" s="666"/>
      <c r="U13" s="667"/>
      <c r="V13" s="539"/>
      <c r="W13" s="64"/>
      <c r="X13" s="30"/>
    </row>
    <row r="14" spans="1:24" ht="34.5" customHeight="1">
      <c r="A14" s="753" t="s">
        <v>109</v>
      </c>
      <c r="B14" s="289" t="s">
        <v>16</v>
      </c>
      <c r="C14" s="931" t="s">
        <v>328</v>
      </c>
      <c r="D14" s="188" t="s">
        <v>619</v>
      </c>
      <c r="E14" s="47">
        <v>36</v>
      </c>
      <c r="F14" s="17"/>
      <c r="G14" s="17">
        <v>6</v>
      </c>
      <c r="H14" s="17">
        <v>10</v>
      </c>
      <c r="I14" s="17"/>
      <c r="J14" s="17">
        <v>6</v>
      </c>
      <c r="K14" s="17">
        <f>E14+F14+G14+H14+J14</f>
        <v>58</v>
      </c>
      <c r="L14" s="52">
        <f>K14/17</f>
        <v>3.411764705882353</v>
      </c>
      <c r="M14" s="540" t="s">
        <v>17</v>
      </c>
      <c r="N14" s="47"/>
      <c r="O14" s="17"/>
      <c r="P14" s="17"/>
      <c r="Q14" s="23"/>
      <c r="R14" s="23"/>
      <c r="S14" s="23"/>
      <c r="T14" s="17"/>
      <c r="U14" s="65"/>
      <c r="V14" s="540"/>
      <c r="W14" s="381">
        <f>X14</f>
        <v>58</v>
      </c>
      <c r="X14" s="203">
        <f>K14</f>
        <v>58</v>
      </c>
    </row>
    <row r="15" spans="1:24" ht="54.75" customHeight="1">
      <c r="A15" s="753" t="s">
        <v>112</v>
      </c>
      <c r="B15" s="290" t="s">
        <v>534</v>
      </c>
      <c r="C15" s="521" t="s">
        <v>537</v>
      </c>
      <c r="D15" s="95" t="s">
        <v>630</v>
      </c>
      <c r="E15" s="47">
        <v>2</v>
      </c>
      <c r="F15" s="17">
        <v>14</v>
      </c>
      <c r="G15" s="17">
        <v>2</v>
      </c>
      <c r="H15" s="17">
        <v>10</v>
      </c>
      <c r="I15" s="17"/>
      <c r="J15" s="17">
        <v>4</v>
      </c>
      <c r="K15" s="17">
        <f aca="true" t="shared" si="0" ref="K15:K25">E15+F15+G15+H15+J15</f>
        <v>32</v>
      </c>
      <c r="L15" s="52">
        <f aca="true" t="shared" si="1" ref="L15:L27">K15/17</f>
        <v>1.8823529411764706</v>
      </c>
      <c r="M15" s="540" t="s">
        <v>18</v>
      </c>
      <c r="N15" s="47">
        <v>2</v>
      </c>
      <c r="O15" s="17">
        <v>34</v>
      </c>
      <c r="P15" s="17">
        <v>2</v>
      </c>
      <c r="Q15" s="17">
        <v>20</v>
      </c>
      <c r="R15" s="17"/>
      <c r="S15" s="17">
        <v>4</v>
      </c>
      <c r="T15" s="17">
        <f aca="true" t="shared" si="2" ref="T15:T25">N15+O15+P15+Q15+S15</f>
        <v>62</v>
      </c>
      <c r="U15" s="65">
        <f>T15/24</f>
        <v>2.5833333333333335</v>
      </c>
      <c r="V15" s="540" t="s">
        <v>18</v>
      </c>
      <c r="W15" s="381">
        <f>X15</f>
        <v>94</v>
      </c>
      <c r="X15" s="203">
        <f>K15+T15</f>
        <v>94</v>
      </c>
    </row>
    <row r="16" spans="1:24" ht="46.5" customHeight="1" thickBot="1">
      <c r="A16" s="753" t="s">
        <v>114</v>
      </c>
      <c r="B16" s="290" t="s">
        <v>2</v>
      </c>
      <c r="C16" s="521" t="s">
        <v>331</v>
      </c>
      <c r="D16" s="77" t="s">
        <v>614</v>
      </c>
      <c r="E16" s="48">
        <v>2</v>
      </c>
      <c r="F16" s="23">
        <v>16</v>
      </c>
      <c r="G16" s="23"/>
      <c r="H16" s="23"/>
      <c r="I16" s="23"/>
      <c r="J16" s="23"/>
      <c r="K16" s="23">
        <f t="shared" si="0"/>
        <v>18</v>
      </c>
      <c r="L16" s="65">
        <f t="shared" si="1"/>
        <v>1.0588235294117647</v>
      </c>
      <c r="M16" s="532" t="s">
        <v>18</v>
      </c>
      <c r="N16" s="48"/>
      <c r="O16" s="23">
        <v>24</v>
      </c>
      <c r="P16" s="23"/>
      <c r="Q16" s="23">
        <v>10</v>
      </c>
      <c r="R16" s="23"/>
      <c r="S16" s="23">
        <v>4</v>
      </c>
      <c r="T16" s="23">
        <f t="shared" si="2"/>
        <v>38</v>
      </c>
      <c r="U16" s="65">
        <f aca="true" t="shared" si="3" ref="U16:U27">T16/24</f>
        <v>1.5833333333333333</v>
      </c>
      <c r="V16" s="540" t="s">
        <v>18</v>
      </c>
      <c r="W16" s="381">
        <f>X16</f>
        <v>56</v>
      </c>
      <c r="X16" s="203">
        <f>K16+T16</f>
        <v>56</v>
      </c>
    </row>
    <row r="17" spans="1:24" ht="42.75" customHeight="1" thickBot="1">
      <c r="A17" s="1257" t="s">
        <v>116</v>
      </c>
      <c r="B17" s="1258"/>
      <c r="C17" s="1258"/>
      <c r="D17" s="1086"/>
      <c r="E17" s="743"/>
      <c r="F17" s="741"/>
      <c r="G17" s="741"/>
      <c r="H17" s="741"/>
      <c r="I17" s="741"/>
      <c r="J17" s="741"/>
      <c r="K17" s="741"/>
      <c r="L17" s="742"/>
      <c r="M17" s="533"/>
      <c r="N17" s="743"/>
      <c r="O17" s="741"/>
      <c r="P17" s="741"/>
      <c r="Q17" s="741"/>
      <c r="R17" s="741"/>
      <c r="S17" s="741"/>
      <c r="T17" s="741"/>
      <c r="U17" s="744"/>
      <c r="V17" s="533"/>
      <c r="W17" s="745"/>
      <c r="X17" s="746"/>
    </row>
    <row r="18" spans="1:24" ht="43.5" customHeight="1">
      <c r="A18" s="754" t="s">
        <v>76</v>
      </c>
      <c r="B18" s="289" t="s">
        <v>535</v>
      </c>
      <c r="C18" s="519" t="s">
        <v>577</v>
      </c>
      <c r="D18" s="1214" t="s">
        <v>645</v>
      </c>
      <c r="E18" s="46">
        <v>20</v>
      </c>
      <c r="F18" s="32">
        <v>30</v>
      </c>
      <c r="G18" s="32">
        <v>4</v>
      </c>
      <c r="H18" s="32">
        <v>30</v>
      </c>
      <c r="I18" s="32"/>
      <c r="J18" s="32">
        <v>4</v>
      </c>
      <c r="K18" s="32">
        <f t="shared" si="0"/>
        <v>88</v>
      </c>
      <c r="L18" s="50">
        <f t="shared" si="1"/>
        <v>5.176470588235294</v>
      </c>
      <c r="M18" s="541" t="s">
        <v>18</v>
      </c>
      <c r="N18" s="46">
        <v>18</v>
      </c>
      <c r="O18" s="32">
        <v>70</v>
      </c>
      <c r="P18" s="32">
        <v>2</v>
      </c>
      <c r="Q18" s="32">
        <v>36</v>
      </c>
      <c r="R18" s="32"/>
      <c r="S18" s="32">
        <v>6</v>
      </c>
      <c r="T18" s="32">
        <f t="shared" si="2"/>
        <v>132</v>
      </c>
      <c r="U18" s="57">
        <f t="shared" si="3"/>
        <v>5.5</v>
      </c>
      <c r="V18" s="540" t="s">
        <v>18</v>
      </c>
      <c r="W18" s="206">
        <f aca="true" t="shared" si="4" ref="W18:W23">X18</f>
        <v>220</v>
      </c>
      <c r="X18" s="201">
        <f>K18+T18</f>
        <v>220</v>
      </c>
    </row>
    <row r="19" spans="1:24" ht="44.25" customHeight="1">
      <c r="A19" s="753" t="s">
        <v>40</v>
      </c>
      <c r="B19" s="290" t="s">
        <v>514</v>
      </c>
      <c r="C19" s="521" t="s">
        <v>577</v>
      </c>
      <c r="D19" s="1215"/>
      <c r="E19" s="47"/>
      <c r="F19" s="17"/>
      <c r="G19" s="17"/>
      <c r="H19" s="17"/>
      <c r="I19" s="17"/>
      <c r="J19" s="17"/>
      <c r="K19" s="17"/>
      <c r="L19" s="52"/>
      <c r="M19" s="540"/>
      <c r="N19" s="47">
        <v>20</v>
      </c>
      <c r="O19" s="17">
        <v>20</v>
      </c>
      <c r="P19" s="17">
        <v>2</v>
      </c>
      <c r="Q19" s="17">
        <v>12</v>
      </c>
      <c r="R19" s="17"/>
      <c r="S19" s="17">
        <v>6</v>
      </c>
      <c r="T19" s="17">
        <f t="shared" si="2"/>
        <v>60</v>
      </c>
      <c r="U19" s="65">
        <f t="shared" si="3"/>
        <v>2.5</v>
      </c>
      <c r="V19" s="540" t="s">
        <v>18</v>
      </c>
      <c r="W19" s="381">
        <f t="shared" si="4"/>
        <v>60</v>
      </c>
      <c r="X19" s="203">
        <f>T19</f>
        <v>60</v>
      </c>
    </row>
    <row r="20" spans="1:24" ht="43.5" customHeight="1">
      <c r="A20" s="753" t="s">
        <v>120</v>
      </c>
      <c r="B20" s="290" t="s">
        <v>515</v>
      </c>
      <c r="C20" s="521" t="s">
        <v>577</v>
      </c>
      <c r="D20" s="1215"/>
      <c r="E20" s="47">
        <v>20</v>
      </c>
      <c r="F20" s="17">
        <v>20</v>
      </c>
      <c r="G20" s="17">
        <v>2</v>
      </c>
      <c r="H20" s="32">
        <v>12</v>
      </c>
      <c r="I20" s="32"/>
      <c r="J20" s="32">
        <v>6</v>
      </c>
      <c r="K20" s="17">
        <f t="shared" si="0"/>
        <v>60</v>
      </c>
      <c r="L20" s="52">
        <f t="shared" si="1"/>
        <v>3.5294117647058822</v>
      </c>
      <c r="M20" s="1129" t="s">
        <v>17</v>
      </c>
      <c r="N20" s="47"/>
      <c r="O20" s="17"/>
      <c r="P20" s="17"/>
      <c r="Q20" s="23"/>
      <c r="R20" s="23"/>
      <c r="S20" s="23"/>
      <c r="T20" s="17"/>
      <c r="U20" s="65"/>
      <c r="V20" s="540"/>
      <c r="W20" s="381">
        <f t="shared" si="4"/>
        <v>60</v>
      </c>
      <c r="X20" s="201">
        <f>K20</f>
        <v>60</v>
      </c>
    </row>
    <row r="21" spans="1:24" ht="40.5" customHeight="1">
      <c r="A21" s="755" t="s">
        <v>173</v>
      </c>
      <c r="B21" s="756" t="s">
        <v>517</v>
      </c>
      <c r="C21" s="71" t="s">
        <v>577</v>
      </c>
      <c r="D21" s="1215"/>
      <c r="E21" s="47">
        <v>20</v>
      </c>
      <c r="F21" s="17">
        <v>20</v>
      </c>
      <c r="G21" s="17">
        <v>2</v>
      </c>
      <c r="H21" s="32">
        <v>10</v>
      </c>
      <c r="I21" s="32"/>
      <c r="J21" s="32">
        <v>6</v>
      </c>
      <c r="K21" s="17">
        <f t="shared" si="0"/>
        <v>58</v>
      </c>
      <c r="L21" s="52">
        <f t="shared" si="1"/>
        <v>3.411764705882353</v>
      </c>
      <c r="M21" s="1153"/>
      <c r="N21" s="47"/>
      <c r="O21" s="17"/>
      <c r="P21" s="17"/>
      <c r="Q21" s="23"/>
      <c r="R21" s="23"/>
      <c r="S21" s="23"/>
      <c r="T21" s="17"/>
      <c r="U21" s="65"/>
      <c r="V21" s="540"/>
      <c r="W21" s="381">
        <f t="shared" si="4"/>
        <v>58</v>
      </c>
      <c r="X21" s="201">
        <f>K21</f>
        <v>58</v>
      </c>
    </row>
    <row r="22" spans="1:24" ht="40.5" customHeight="1">
      <c r="A22" s="755" t="s">
        <v>78</v>
      </c>
      <c r="B22" s="290" t="s">
        <v>516</v>
      </c>
      <c r="C22" s="521" t="s">
        <v>577</v>
      </c>
      <c r="D22" s="1254"/>
      <c r="E22" s="47"/>
      <c r="F22" s="17"/>
      <c r="G22" s="17"/>
      <c r="H22" s="32"/>
      <c r="I22" s="32"/>
      <c r="J22" s="32"/>
      <c r="K22" s="17"/>
      <c r="L22" s="52"/>
      <c r="M22" s="540"/>
      <c r="N22" s="47">
        <v>10</v>
      </c>
      <c r="O22" s="17">
        <v>30</v>
      </c>
      <c r="P22" s="17">
        <v>4</v>
      </c>
      <c r="Q22" s="23">
        <v>22</v>
      </c>
      <c r="R22" s="23"/>
      <c r="S22" s="23">
        <v>4</v>
      </c>
      <c r="T22" s="17">
        <f t="shared" si="2"/>
        <v>70</v>
      </c>
      <c r="U22" s="65">
        <f t="shared" si="3"/>
        <v>2.9166666666666665</v>
      </c>
      <c r="V22" s="540" t="s">
        <v>18</v>
      </c>
      <c r="W22" s="381">
        <f t="shared" si="4"/>
        <v>70</v>
      </c>
      <c r="X22" s="201">
        <f>T22</f>
        <v>70</v>
      </c>
    </row>
    <row r="23" spans="1:24" ht="39" customHeight="1" thickBot="1">
      <c r="A23" s="755" t="s">
        <v>518</v>
      </c>
      <c r="B23" s="757" t="s">
        <v>119</v>
      </c>
      <c r="C23" s="80" t="s">
        <v>332</v>
      </c>
      <c r="D23" s="125" t="s">
        <v>611</v>
      </c>
      <c r="E23" s="48">
        <v>24</v>
      </c>
      <c r="F23" s="23">
        <v>12</v>
      </c>
      <c r="G23" s="23">
        <v>2</v>
      </c>
      <c r="H23" s="39">
        <v>14</v>
      </c>
      <c r="I23" s="39"/>
      <c r="J23" s="39">
        <v>4</v>
      </c>
      <c r="K23" s="23">
        <f t="shared" si="0"/>
        <v>56</v>
      </c>
      <c r="L23" s="65">
        <f t="shared" si="1"/>
        <v>3.2941176470588234</v>
      </c>
      <c r="M23" s="532" t="s">
        <v>18</v>
      </c>
      <c r="N23" s="48"/>
      <c r="O23" s="23"/>
      <c r="P23" s="23"/>
      <c r="Q23" s="23"/>
      <c r="R23" s="23"/>
      <c r="S23" s="23"/>
      <c r="T23" s="23"/>
      <c r="U23" s="65"/>
      <c r="V23" s="540"/>
      <c r="W23" s="381">
        <f t="shared" si="4"/>
        <v>56</v>
      </c>
      <c r="X23" s="201">
        <f>K23</f>
        <v>56</v>
      </c>
    </row>
    <row r="24" spans="1:24" ht="45" customHeight="1" thickBot="1">
      <c r="A24" s="1259" t="s">
        <v>519</v>
      </c>
      <c r="B24" s="1260"/>
      <c r="C24" s="1261"/>
      <c r="D24" s="1087"/>
      <c r="E24" s="743"/>
      <c r="F24" s="741"/>
      <c r="G24" s="741"/>
      <c r="H24" s="741"/>
      <c r="I24" s="741"/>
      <c r="J24" s="741"/>
      <c r="K24" s="741"/>
      <c r="L24" s="742"/>
      <c r="M24" s="533"/>
      <c r="N24" s="740"/>
      <c r="O24" s="741"/>
      <c r="P24" s="741"/>
      <c r="Q24" s="741"/>
      <c r="R24" s="741"/>
      <c r="S24" s="741"/>
      <c r="T24" s="741"/>
      <c r="U24" s="744"/>
      <c r="V24" s="533" t="s">
        <v>578</v>
      </c>
      <c r="W24" s="745"/>
      <c r="X24" s="746"/>
    </row>
    <row r="25" spans="1:24" ht="45" customHeight="1">
      <c r="A25" s="554" t="s">
        <v>94</v>
      </c>
      <c r="B25" s="164" t="s">
        <v>520</v>
      </c>
      <c r="C25" s="1198" t="s">
        <v>577</v>
      </c>
      <c r="D25" s="1214" t="s">
        <v>645</v>
      </c>
      <c r="E25" s="46">
        <v>20</v>
      </c>
      <c r="F25" s="32">
        <v>70</v>
      </c>
      <c r="G25" s="32">
        <v>4</v>
      </c>
      <c r="H25" s="32">
        <v>30</v>
      </c>
      <c r="I25" s="32"/>
      <c r="J25" s="32">
        <v>6</v>
      </c>
      <c r="K25" s="32">
        <f t="shared" si="0"/>
        <v>130</v>
      </c>
      <c r="L25" s="50">
        <f t="shared" si="1"/>
        <v>7.647058823529412</v>
      </c>
      <c r="M25" s="541" t="s">
        <v>18</v>
      </c>
      <c r="N25" s="31">
        <v>20</v>
      </c>
      <c r="O25" s="32">
        <v>70</v>
      </c>
      <c r="P25" s="32">
        <v>4</v>
      </c>
      <c r="Q25" s="32">
        <v>30</v>
      </c>
      <c r="R25" s="32"/>
      <c r="S25" s="32">
        <v>6</v>
      </c>
      <c r="T25" s="32">
        <f t="shared" si="2"/>
        <v>130</v>
      </c>
      <c r="U25" s="57">
        <f t="shared" si="3"/>
        <v>5.416666666666667</v>
      </c>
      <c r="V25" s="540" t="s">
        <v>18</v>
      </c>
      <c r="W25" s="10">
        <f>X25</f>
        <v>260</v>
      </c>
      <c r="X25" s="149">
        <f>T25+K25</f>
        <v>260</v>
      </c>
    </row>
    <row r="26" spans="1:24" ht="45" customHeight="1">
      <c r="A26" s="555" t="s">
        <v>97</v>
      </c>
      <c r="B26" s="95" t="s">
        <v>26</v>
      </c>
      <c r="C26" s="1199"/>
      <c r="D26" s="1215"/>
      <c r="E26" s="47"/>
      <c r="F26" s="17"/>
      <c r="G26" s="17"/>
      <c r="H26" s="17"/>
      <c r="I26" s="17">
        <v>108</v>
      </c>
      <c r="J26" s="17"/>
      <c r="K26" s="17">
        <v>108</v>
      </c>
      <c r="L26" s="52">
        <f t="shared" si="1"/>
        <v>6.352941176470588</v>
      </c>
      <c r="M26" s="42"/>
      <c r="N26" s="47"/>
      <c r="O26" s="18"/>
      <c r="P26" s="17"/>
      <c r="Q26" s="17"/>
      <c r="R26" s="17">
        <v>216</v>
      </c>
      <c r="S26" s="17"/>
      <c r="T26" s="17">
        <v>216</v>
      </c>
      <c r="U26" s="65">
        <f t="shared" si="3"/>
        <v>9</v>
      </c>
      <c r="V26" s="1129" t="s">
        <v>18</v>
      </c>
      <c r="W26" s="153"/>
      <c r="X26" s="155"/>
    </row>
    <row r="27" spans="1:24" ht="45" customHeight="1" thickBot="1">
      <c r="A27" s="555" t="s">
        <v>98</v>
      </c>
      <c r="B27" s="126" t="s">
        <v>24</v>
      </c>
      <c r="C27" s="1200"/>
      <c r="D27" s="1216"/>
      <c r="E27" s="48"/>
      <c r="F27" s="23"/>
      <c r="G27" s="23"/>
      <c r="H27" s="23"/>
      <c r="I27" s="23"/>
      <c r="J27" s="23"/>
      <c r="K27" s="17"/>
      <c r="L27" s="52">
        <f t="shared" si="1"/>
        <v>0</v>
      </c>
      <c r="M27" s="55"/>
      <c r="N27" s="48"/>
      <c r="O27" s="35"/>
      <c r="P27" s="23"/>
      <c r="Q27" s="39"/>
      <c r="R27" s="39">
        <v>144</v>
      </c>
      <c r="S27" s="39"/>
      <c r="T27" s="17">
        <v>144</v>
      </c>
      <c r="U27" s="65">
        <f t="shared" si="3"/>
        <v>6</v>
      </c>
      <c r="V27" s="1130"/>
      <c r="W27" s="10"/>
      <c r="X27" s="149"/>
    </row>
    <row r="28" spans="1:24" ht="33" customHeight="1" thickBot="1">
      <c r="A28" s="1255"/>
      <c r="B28" s="1256"/>
      <c r="C28" s="1256"/>
      <c r="D28" s="1088"/>
      <c r="E28" s="192">
        <f aca="true" t="shared" si="5" ref="E28:J28">SUM(E9:E27)</f>
        <v>144</v>
      </c>
      <c r="F28" s="282">
        <f t="shared" si="5"/>
        <v>182</v>
      </c>
      <c r="G28" s="282">
        <f t="shared" si="5"/>
        <v>22</v>
      </c>
      <c r="H28" s="282">
        <f t="shared" si="5"/>
        <v>116</v>
      </c>
      <c r="I28" s="282">
        <f t="shared" si="5"/>
        <v>108</v>
      </c>
      <c r="J28" s="282">
        <f t="shared" si="5"/>
        <v>36</v>
      </c>
      <c r="K28" s="282">
        <f>SUM(K14:K27)</f>
        <v>608</v>
      </c>
      <c r="L28" s="739">
        <f>SUM(L14:L27)</f>
        <v>35.76470588235294</v>
      </c>
      <c r="M28" s="542"/>
      <c r="N28" s="367">
        <f>SUM(N9:N27)</f>
        <v>70</v>
      </c>
      <c r="O28" s="367">
        <f aca="true" t="shared" si="6" ref="O28:T28">SUM(O9:O27)</f>
        <v>248</v>
      </c>
      <c r="P28" s="367">
        <f t="shared" si="6"/>
        <v>14</v>
      </c>
      <c r="Q28" s="367">
        <f t="shared" si="6"/>
        <v>130</v>
      </c>
      <c r="R28" s="367">
        <f t="shared" si="6"/>
        <v>360</v>
      </c>
      <c r="S28" s="367">
        <f t="shared" si="6"/>
        <v>30</v>
      </c>
      <c r="T28" s="367">
        <f t="shared" si="6"/>
        <v>852</v>
      </c>
      <c r="U28" s="737">
        <f>SUM(U14:U27)</f>
        <v>35.5</v>
      </c>
      <c r="V28" s="542"/>
      <c r="W28" s="121">
        <f>SUM(W9:W27)</f>
        <v>992</v>
      </c>
      <c r="X28" s="121">
        <f>SUM(X9:X27)</f>
        <v>992</v>
      </c>
    </row>
    <row r="29" spans="1:24" s="752" customFormat="1" ht="33" customHeight="1">
      <c r="A29" s="748"/>
      <c r="B29" s="749"/>
      <c r="C29" s="550"/>
      <c r="D29" s="550"/>
      <c r="E29" s="750"/>
      <c r="F29" s="750"/>
      <c r="G29" s="750"/>
      <c r="H29" s="750"/>
      <c r="I29" s="750"/>
      <c r="J29" s="750"/>
      <c r="K29" s="750"/>
      <c r="L29" s="751"/>
      <c r="M29" s="750"/>
      <c r="N29" s="750"/>
      <c r="O29" s="750"/>
      <c r="P29" s="750"/>
      <c r="Q29" s="750"/>
      <c r="R29" s="750"/>
      <c r="S29" s="750"/>
      <c r="T29" s="750"/>
      <c r="U29" s="751"/>
      <c r="V29" s="750"/>
      <c r="W29" s="750"/>
      <c r="X29" s="750"/>
    </row>
    <row r="30" spans="1:24" ht="49.5" customHeight="1">
      <c r="A30" s="1140" t="s">
        <v>420</v>
      </c>
      <c r="B30" s="1140"/>
      <c r="C30" s="1140"/>
      <c r="D30" s="903"/>
      <c r="E30" s="8"/>
      <c r="F30" s="8"/>
      <c r="G30" s="8"/>
      <c r="H30" s="8"/>
      <c r="I30" s="8"/>
      <c r="J30" s="8"/>
      <c r="K30" s="8"/>
      <c r="L30" s="8"/>
      <c r="M30" s="190"/>
      <c r="N30" s="190"/>
      <c r="O30" s="190"/>
      <c r="P30" s="190"/>
      <c r="Q30" s="190"/>
      <c r="R30" s="190"/>
      <c r="S30" s="190"/>
      <c r="T30" s="6"/>
      <c r="U30" s="6"/>
      <c r="V30" s="6"/>
      <c r="W30" s="385"/>
      <c r="X30" s="385"/>
    </row>
    <row r="31" spans="1:24" ht="20.25">
      <c r="A31" s="10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2"/>
      <c r="N31" s="11"/>
      <c r="O31" s="12"/>
      <c r="P31" s="12"/>
      <c r="Q31" s="12"/>
      <c r="R31" s="12"/>
      <c r="S31" s="12"/>
      <c r="T31" s="11"/>
      <c r="U31" s="11"/>
      <c r="V31" s="6"/>
      <c r="W31" s="385"/>
      <c r="X31" s="385"/>
    </row>
    <row r="32" spans="1:24" ht="55.5" customHeight="1">
      <c r="A32" s="1145" t="s">
        <v>421</v>
      </c>
      <c r="B32" s="1145"/>
      <c r="C32" s="1145"/>
      <c r="D32" s="656"/>
      <c r="E32" s="8"/>
      <c r="F32" s="8"/>
      <c r="G32" s="8"/>
      <c r="H32" s="8"/>
      <c r="I32" s="8"/>
      <c r="J32" s="8"/>
      <c r="K32" s="8"/>
      <c r="L32" s="8"/>
      <c r="M32" s="13"/>
      <c r="N32" s="8"/>
      <c r="O32" s="13"/>
      <c r="P32" s="13"/>
      <c r="Q32" s="13"/>
      <c r="R32" s="13"/>
      <c r="S32" s="13"/>
      <c r="T32" s="6"/>
      <c r="U32" s="6"/>
      <c r="V32" s="6"/>
      <c r="W32" s="385"/>
      <c r="X32" s="385"/>
    </row>
    <row r="33" spans="1:24" ht="40.5" customHeight="1">
      <c r="A33" s="1145" t="s">
        <v>554</v>
      </c>
      <c r="B33" s="1145"/>
      <c r="C33" s="1145"/>
      <c r="D33" s="656"/>
      <c r="E33" s="14"/>
      <c r="F33" s="14"/>
      <c r="G33" s="14"/>
      <c r="H33" s="14"/>
      <c r="I33" s="14"/>
      <c r="J33" s="14"/>
      <c r="K33" s="14"/>
      <c r="L33" s="14"/>
      <c r="M33" s="13"/>
      <c r="N33" s="6"/>
      <c r="O33" s="15"/>
      <c r="P33" s="15"/>
      <c r="Q33" s="15"/>
      <c r="R33" s="15"/>
      <c r="S33" s="15"/>
      <c r="T33" s="6"/>
      <c r="U33" s="6"/>
      <c r="V33" s="6"/>
      <c r="W33" s="385"/>
      <c r="X33" s="385"/>
    </row>
  </sheetData>
  <sheetProtection/>
  <mergeCells count="29">
    <mergeCell ref="V26:V27"/>
    <mergeCell ref="M20:M21"/>
    <mergeCell ref="X11:X12"/>
    <mergeCell ref="M11:M12"/>
    <mergeCell ref="A33:C33"/>
    <mergeCell ref="A28:C28"/>
    <mergeCell ref="A32:C32"/>
    <mergeCell ref="A17:C17"/>
    <mergeCell ref="A24:C24"/>
    <mergeCell ref="A30:C30"/>
    <mergeCell ref="A7:W7"/>
    <mergeCell ref="N11:U11"/>
    <mergeCell ref="V11:V12"/>
    <mergeCell ref="A13:C13"/>
    <mergeCell ref="A8:C8"/>
    <mergeCell ref="A9:C9"/>
    <mergeCell ref="A11:A12"/>
    <mergeCell ref="B11:B12"/>
    <mergeCell ref="C11:C12"/>
    <mergeCell ref="D18:D22"/>
    <mergeCell ref="D25:D27"/>
    <mergeCell ref="W11:W12"/>
    <mergeCell ref="C25:C27"/>
    <mergeCell ref="E11:L11"/>
    <mergeCell ref="A1:B1"/>
    <mergeCell ref="A2:B2"/>
    <mergeCell ref="A3:B3"/>
    <mergeCell ref="A4:B4"/>
    <mergeCell ref="A6:W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view="pageBreakPreview" zoomScale="50" zoomScaleNormal="75" zoomScaleSheetLayoutView="50" zoomScalePageLayoutView="0" workbookViewId="0" topLeftCell="A4">
      <selection activeCell="D19" sqref="D19"/>
    </sheetView>
  </sheetViews>
  <sheetFormatPr defaultColWidth="9.140625" defaultRowHeight="12.75"/>
  <cols>
    <col min="1" max="1" width="22.8515625" style="3" customWidth="1"/>
    <col min="2" max="2" width="83.00390625" style="4" customWidth="1"/>
    <col min="3" max="3" width="47.421875" style="4" customWidth="1"/>
    <col min="4" max="4" width="60.00390625" style="4" customWidth="1"/>
    <col min="5" max="9" width="10.7109375" style="4" customWidth="1"/>
    <col min="10" max="10" width="14.421875" style="4" customWidth="1"/>
    <col min="11" max="11" width="11.140625" style="4" customWidth="1"/>
    <col min="12" max="15" width="10.7109375" style="4" customWidth="1"/>
    <col min="16" max="16" width="12.8515625" style="4" customWidth="1"/>
    <col min="17" max="17" width="12.140625" style="4" customWidth="1"/>
    <col min="18" max="18" width="11.7109375" style="4" customWidth="1"/>
    <col min="19" max="19" width="15.7109375" style="375" customWidth="1"/>
    <col min="20" max="20" width="17.421875" style="375" customWidth="1"/>
    <col min="21" max="16384" width="9.140625" style="4" customWidth="1"/>
  </cols>
  <sheetData>
    <row r="1" spans="1:4" ht="42" customHeight="1">
      <c r="A1" s="1095" t="s">
        <v>13</v>
      </c>
      <c r="B1" s="1095"/>
      <c r="C1" s="1"/>
      <c r="D1" s="1"/>
    </row>
    <row r="2" spans="1:4" ht="36" customHeight="1">
      <c r="A2" s="1095" t="s">
        <v>27</v>
      </c>
      <c r="B2" s="1095"/>
      <c r="C2" s="1"/>
      <c r="D2" s="1"/>
    </row>
    <row r="3" spans="1:4" ht="40.5" customHeight="1">
      <c r="A3" s="1095" t="s">
        <v>28</v>
      </c>
      <c r="B3" s="1095"/>
      <c r="C3" s="1"/>
      <c r="D3" s="1"/>
    </row>
    <row r="4" spans="1:4" ht="39" customHeight="1">
      <c r="A4" s="1095" t="s">
        <v>416</v>
      </c>
      <c r="B4" s="1095"/>
      <c r="C4" s="1"/>
      <c r="D4" s="1"/>
    </row>
    <row r="5" spans="2:4" ht="23.25">
      <c r="B5" s="16"/>
      <c r="C5" s="1"/>
      <c r="D5" s="1"/>
    </row>
    <row r="6" spans="1:19" ht="48.75" customHeight="1">
      <c r="A6" s="1096" t="s">
        <v>525</v>
      </c>
      <c r="B6" s="1096"/>
      <c r="C6" s="1096"/>
      <c r="D6" s="1096"/>
      <c r="E6" s="1096"/>
      <c r="F6" s="1096"/>
      <c r="G6" s="1096"/>
      <c r="H6" s="1096"/>
      <c r="I6" s="1096"/>
      <c r="J6" s="1096"/>
      <c r="K6" s="1096"/>
      <c r="L6" s="1096"/>
      <c r="M6" s="1096"/>
      <c r="N6" s="1096"/>
      <c r="O6" s="1096"/>
      <c r="P6" s="1096"/>
      <c r="Q6" s="1096"/>
      <c r="R6" s="1096"/>
      <c r="S6" s="1096"/>
    </row>
    <row r="7" spans="1:19" ht="41.25" customHeight="1">
      <c r="A7" s="1097" t="s">
        <v>524</v>
      </c>
      <c r="B7" s="1097"/>
      <c r="C7" s="1097"/>
      <c r="D7" s="1097"/>
      <c r="E7" s="1097"/>
      <c r="F7" s="1097"/>
      <c r="G7" s="1097"/>
      <c r="H7" s="1097"/>
      <c r="I7" s="1097"/>
      <c r="J7" s="1097"/>
      <c r="K7" s="1097"/>
      <c r="L7" s="1097"/>
      <c r="M7" s="1097"/>
      <c r="N7" s="1097"/>
      <c r="O7" s="1097"/>
      <c r="P7" s="1097"/>
      <c r="Q7" s="1097"/>
      <c r="R7" s="1097"/>
      <c r="S7" s="1097"/>
    </row>
    <row r="8" spans="1:20" s="134" customFormat="1" ht="39.75" customHeight="1">
      <c r="A8" s="1098" t="s">
        <v>523</v>
      </c>
      <c r="B8" s="1098"/>
      <c r="C8" s="1098"/>
      <c r="D8" s="901"/>
      <c r="E8" s="142"/>
      <c r="F8" s="142"/>
      <c r="G8" s="142"/>
      <c r="H8" s="142"/>
      <c r="I8" s="143"/>
      <c r="J8" s="143"/>
      <c r="K8" s="143"/>
      <c r="L8" s="143"/>
      <c r="M8" s="142"/>
      <c r="N8" s="142"/>
      <c r="O8" s="142"/>
      <c r="P8" s="142"/>
      <c r="Q8" s="142"/>
      <c r="R8" s="142"/>
      <c r="S8" s="376"/>
      <c r="T8" s="375"/>
    </row>
    <row r="9" spans="1:20" s="134" customFormat="1" ht="39.75" customHeight="1">
      <c r="A9" s="1098" t="s">
        <v>646</v>
      </c>
      <c r="B9" s="1098"/>
      <c r="C9" s="1098"/>
      <c r="D9" s="901" t="s">
        <v>647</v>
      </c>
      <c r="E9" s="142"/>
      <c r="F9" s="142"/>
      <c r="G9" s="142"/>
      <c r="H9" s="142"/>
      <c r="I9" s="143"/>
      <c r="J9" s="143"/>
      <c r="K9" s="143"/>
      <c r="L9" s="143"/>
      <c r="M9" s="142"/>
      <c r="N9" s="142"/>
      <c r="O9" s="142"/>
      <c r="P9" s="142"/>
      <c r="Q9" s="142"/>
      <c r="R9" s="142"/>
      <c r="S9" s="376"/>
      <c r="T9" s="375"/>
    </row>
    <row r="10" spans="1:19" ht="18.75" thickBot="1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377"/>
    </row>
    <row r="11" spans="1:20" ht="42" customHeight="1" thickBot="1">
      <c r="A11" s="1101" t="s">
        <v>0</v>
      </c>
      <c r="B11" s="1101" t="s">
        <v>14</v>
      </c>
      <c r="C11" s="1103" t="s">
        <v>5</v>
      </c>
      <c r="D11" s="915"/>
      <c r="E11" s="1106" t="s">
        <v>130</v>
      </c>
      <c r="F11" s="1106"/>
      <c r="G11" s="1106"/>
      <c r="H11" s="1106"/>
      <c r="I11" s="1106"/>
      <c r="J11" s="1191"/>
      <c r="K11" s="1149" t="s">
        <v>1</v>
      </c>
      <c r="L11" s="1105" t="s">
        <v>131</v>
      </c>
      <c r="M11" s="1111"/>
      <c r="N11" s="1111"/>
      <c r="O11" s="1111"/>
      <c r="P11" s="1111"/>
      <c r="Q11" s="1113"/>
      <c r="R11" s="1114" t="s">
        <v>1</v>
      </c>
      <c r="S11" s="1115" t="s">
        <v>6</v>
      </c>
      <c r="T11" s="1117" t="s">
        <v>8</v>
      </c>
    </row>
    <row r="12" spans="1:20" ht="120" customHeight="1" thickBot="1">
      <c r="A12" s="1102"/>
      <c r="B12" s="1102"/>
      <c r="C12" s="1104"/>
      <c r="D12" s="1081" t="s">
        <v>594</v>
      </c>
      <c r="E12" s="1079" t="s">
        <v>10</v>
      </c>
      <c r="F12" s="720" t="s">
        <v>11</v>
      </c>
      <c r="G12" s="720" t="s">
        <v>309</v>
      </c>
      <c r="H12" s="720" t="s">
        <v>310</v>
      </c>
      <c r="I12" s="720" t="s">
        <v>12</v>
      </c>
      <c r="J12" s="682" t="s">
        <v>7</v>
      </c>
      <c r="K12" s="1109"/>
      <c r="L12" s="719" t="s">
        <v>10</v>
      </c>
      <c r="M12" s="720" t="s">
        <v>11</v>
      </c>
      <c r="N12" s="720" t="s">
        <v>309</v>
      </c>
      <c r="O12" s="720" t="s">
        <v>310</v>
      </c>
      <c r="P12" s="720" t="s">
        <v>12</v>
      </c>
      <c r="Q12" s="682" t="s">
        <v>7</v>
      </c>
      <c r="R12" s="1109"/>
      <c r="S12" s="1116"/>
      <c r="T12" s="1118"/>
    </row>
    <row r="13" spans="1:20" ht="34.5" customHeight="1" thickBot="1">
      <c r="A13" s="1151" t="s">
        <v>132</v>
      </c>
      <c r="B13" s="1152"/>
      <c r="C13" s="1152"/>
      <c r="D13" s="1052"/>
      <c r="E13" s="735"/>
      <c r="F13" s="666"/>
      <c r="G13" s="666"/>
      <c r="H13" s="666"/>
      <c r="I13" s="666"/>
      <c r="J13" s="667"/>
      <c r="K13" s="539"/>
      <c r="L13" s="668"/>
      <c r="M13" s="669"/>
      <c r="N13" s="669"/>
      <c r="O13" s="669"/>
      <c r="P13" s="666"/>
      <c r="Q13" s="667"/>
      <c r="R13" s="539"/>
      <c r="S13" s="64"/>
      <c r="T13" s="30"/>
    </row>
    <row r="14" spans="1:20" ht="39" customHeight="1">
      <c r="A14" s="358" t="s">
        <v>249</v>
      </c>
      <c r="B14" s="548" t="s">
        <v>153</v>
      </c>
      <c r="C14" s="1198" t="s">
        <v>154</v>
      </c>
      <c r="D14" s="1214" t="s">
        <v>618</v>
      </c>
      <c r="E14" s="47">
        <v>22</v>
      </c>
      <c r="F14" s="17">
        <v>10</v>
      </c>
      <c r="G14" s="17">
        <v>2</v>
      </c>
      <c r="H14" s="17"/>
      <c r="I14" s="17">
        <f>E14+F14+G14+H14</f>
        <v>34</v>
      </c>
      <c r="J14" s="52">
        <f>I14/17</f>
        <v>2</v>
      </c>
      <c r="K14" s="540" t="s">
        <v>18</v>
      </c>
      <c r="L14" s="47">
        <v>26</v>
      </c>
      <c r="M14" s="17">
        <v>20</v>
      </c>
      <c r="N14" s="17">
        <v>2</v>
      </c>
      <c r="O14" s="23">
        <v>4</v>
      </c>
      <c r="P14" s="17">
        <f>L14+M14+N14+O14</f>
        <v>52</v>
      </c>
      <c r="Q14" s="52">
        <f>P14/24</f>
        <v>2.1666666666666665</v>
      </c>
      <c r="R14" s="540" t="s">
        <v>17</v>
      </c>
      <c r="S14" s="381">
        <f>T14</f>
        <v>86</v>
      </c>
      <c r="T14" s="203">
        <f aca="true" t="shared" si="0" ref="T14:T32">P14+I14</f>
        <v>86</v>
      </c>
    </row>
    <row r="15" spans="1:20" ht="37.5" customHeight="1">
      <c r="A15" s="357" t="s">
        <v>250</v>
      </c>
      <c r="B15" s="211" t="s">
        <v>156</v>
      </c>
      <c r="C15" s="1262"/>
      <c r="D15" s="1254"/>
      <c r="E15" s="47">
        <v>25</v>
      </c>
      <c r="F15" s="17">
        <v>14</v>
      </c>
      <c r="G15" s="17"/>
      <c r="H15" s="17"/>
      <c r="I15" s="17">
        <f aca="true" t="shared" si="1" ref="I15:I29">E15+F15+G15+H15</f>
        <v>39</v>
      </c>
      <c r="J15" s="52">
        <f aca="true" t="shared" si="2" ref="J15:J29">I15/17</f>
        <v>2.2941176470588234</v>
      </c>
      <c r="K15" s="540" t="s">
        <v>18</v>
      </c>
      <c r="L15" s="47">
        <v>57</v>
      </c>
      <c r="M15" s="17">
        <v>21</v>
      </c>
      <c r="N15" s="17">
        <v>4</v>
      </c>
      <c r="O15" s="17"/>
      <c r="P15" s="17">
        <f aca="true" t="shared" si="3" ref="P15:P32">L15+M15+N15+O15</f>
        <v>82</v>
      </c>
      <c r="Q15" s="52">
        <f aca="true" t="shared" si="4" ref="Q15:Q32">P15/24</f>
        <v>3.4166666666666665</v>
      </c>
      <c r="R15" s="540" t="s">
        <v>18</v>
      </c>
      <c r="S15" s="381">
        <f aca="true" t="shared" si="5" ref="S15:S33">T15</f>
        <v>121</v>
      </c>
      <c r="T15" s="203">
        <f t="shared" si="0"/>
        <v>121</v>
      </c>
    </row>
    <row r="16" spans="1:20" ht="39.75" customHeight="1">
      <c r="A16" s="357" t="s">
        <v>133</v>
      </c>
      <c r="B16" s="211" t="s">
        <v>170</v>
      </c>
      <c r="C16" s="521" t="s">
        <v>547</v>
      </c>
      <c r="D16" s="95" t="s">
        <v>626</v>
      </c>
      <c r="E16" s="47">
        <v>2</v>
      </c>
      <c r="F16" s="17">
        <v>32</v>
      </c>
      <c r="G16" s="17"/>
      <c r="H16" s="17"/>
      <c r="I16" s="17">
        <f t="shared" si="1"/>
        <v>34</v>
      </c>
      <c r="J16" s="52">
        <f t="shared" si="2"/>
        <v>2</v>
      </c>
      <c r="K16" s="540" t="s">
        <v>18</v>
      </c>
      <c r="L16" s="47"/>
      <c r="M16" s="17">
        <v>83</v>
      </c>
      <c r="N16" s="17">
        <v>2</v>
      </c>
      <c r="O16" s="17"/>
      <c r="P16" s="17">
        <f t="shared" si="3"/>
        <v>85</v>
      </c>
      <c r="Q16" s="52">
        <f t="shared" si="4"/>
        <v>3.5416666666666665</v>
      </c>
      <c r="R16" s="540" t="s">
        <v>18</v>
      </c>
      <c r="S16" s="381">
        <f t="shared" si="5"/>
        <v>119</v>
      </c>
      <c r="T16" s="203">
        <f t="shared" si="0"/>
        <v>119</v>
      </c>
    </row>
    <row r="17" spans="1:20" ht="48" customHeight="1">
      <c r="A17" s="357" t="s">
        <v>134</v>
      </c>
      <c r="B17" s="211" t="s">
        <v>16</v>
      </c>
      <c r="C17" s="521" t="s">
        <v>337</v>
      </c>
      <c r="D17" s="95" t="s">
        <v>619</v>
      </c>
      <c r="E17" s="47">
        <v>87</v>
      </c>
      <c r="F17" s="17">
        <v>30</v>
      </c>
      <c r="G17" s="17">
        <v>2</v>
      </c>
      <c r="H17" s="17">
        <v>4</v>
      </c>
      <c r="I17" s="17">
        <f t="shared" si="1"/>
        <v>123</v>
      </c>
      <c r="J17" s="52">
        <f t="shared" si="2"/>
        <v>7.235294117647059</v>
      </c>
      <c r="K17" s="540" t="s">
        <v>17</v>
      </c>
      <c r="L17" s="47"/>
      <c r="M17" s="17"/>
      <c r="N17" s="17"/>
      <c r="O17" s="17"/>
      <c r="P17" s="17"/>
      <c r="Q17" s="52"/>
      <c r="R17" s="540"/>
      <c r="S17" s="381">
        <f t="shared" si="5"/>
        <v>123</v>
      </c>
      <c r="T17" s="203">
        <f t="shared" si="0"/>
        <v>123</v>
      </c>
    </row>
    <row r="18" spans="1:20" ht="42" customHeight="1">
      <c r="A18" s="357" t="s">
        <v>137</v>
      </c>
      <c r="B18" s="211" t="s">
        <v>2</v>
      </c>
      <c r="C18" s="521" t="s">
        <v>585</v>
      </c>
      <c r="D18" s="95" t="s">
        <v>595</v>
      </c>
      <c r="E18" s="47">
        <v>2</v>
      </c>
      <c r="F18" s="17">
        <v>44</v>
      </c>
      <c r="G18" s="17"/>
      <c r="H18" s="32"/>
      <c r="I18" s="17">
        <f t="shared" si="1"/>
        <v>46</v>
      </c>
      <c r="J18" s="52">
        <f t="shared" si="2"/>
        <v>2.7058823529411766</v>
      </c>
      <c r="K18" s="540" t="s">
        <v>18</v>
      </c>
      <c r="L18" s="47"/>
      <c r="M18" s="17">
        <v>71</v>
      </c>
      <c r="N18" s="17">
        <v>2</v>
      </c>
      <c r="O18" s="23"/>
      <c r="P18" s="17">
        <f t="shared" si="3"/>
        <v>73</v>
      </c>
      <c r="Q18" s="52">
        <f t="shared" si="4"/>
        <v>3.0416666666666665</v>
      </c>
      <c r="R18" s="540" t="s">
        <v>18</v>
      </c>
      <c r="S18" s="381">
        <f t="shared" si="5"/>
        <v>119</v>
      </c>
      <c r="T18" s="203">
        <f t="shared" si="0"/>
        <v>119</v>
      </c>
    </row>
    <row r="19" spans="1:20" ht="36" customHeight="1">
      <c r="A19" s="357" t="s">
        <v>139</v>
      </c>
      <c r="B19" s="211" t="s">
        <v>141</v>
      </c>
      <c r="C19" s="521" t="s">
        <v>142</v>
      </c>
      <c r="D19" s="95" t="s">
        <v>611</v>
      </c>
      <c r="E19" s="47"/>
      <c r="F19" s="17"/>
      <c r="G19" s="17"/>
      <c r="H19" s="32"/>
      <c r="I19" s="17"/>
      <c r="J19" s="52"/>
      <c r="K19" s="540"/>
      <c r="L19" s="47">
        <v>16</v>
      </c>
      <c r="M19" s="17">
        <v>54</v>
      </c>
      <c r="N19" s="17">
        <v>2</v>
      </c>
      <c r="O19" s="17"/>
      <c r="P19" s="17">
        <f t="shared" si="3"/>
        <v>72</v>
      </c>
      <c r="Q19" s="52">
        <f t="shared" si="4"/>
        <v>3</v>
      </c>
      <c r="R19" s="540" t="s">
        <v>18</v>
      </c>
      <c r="S19" s="381">
        <f t="shared" si="5"/>
        <v>72</v>
      </c>
      <c r="T19" s="203">
        <f t="shared" si="0"/>
        <v>72</v>
      </c>
    </row>
    <row r="20" spans="1:20" ht="37.5" customHeight="1">
      <c r="A20" s="357" t="s">
        <v>140</v>
      </c>
      <c r="B20" s="211" t="s">
        <v>159</v>
      </c>
      <c r="C20" s="80" t="s">
        <v>337</v>
      </c>
      <c r="D20" s="188" t="s">
        <v>619</v>
      </c>
      <c r="E20" s="46">
        <v>20</v>
      </c>
      <c r="F20" s="17">
        <v>26</v>
      </c>
      <c r="G20" s="17">
        <v>4</v>
      </c>
      <c r="H20" s="17"/>
      <c r="I20" s="17">
        <f t="shared" si="1"/>
        <v>50</v>
      </c>
      <c r="J20" s="52">
        <f t="shared" si="2"/>
        <v>2.9411764705882355</v>
      </c>
      <c r="K20" s="541" t="s">
        <v>17</v>
      </c>
      <c r="L20" s="46"/>
      <c r="M20" s="32"/>
      <c r="N20" s="32"/>
      <c r="O20" s="17"/>
      <c r="P20" s="17"/>
      <c r="Q20" s="52"/>
      <c r="R20" s="541"/>
      <c r="S20" s="381">
        <f t="shared" si="5"/>
        <v>50</v>
      </c>
      <c r="T20" s="201">
        <f t="shared" si="0"/>
        <v>50</v>
      </c>
    </row>
    <row r="21" spans="1:20" ht="37.5" customHeight="1">
      <c r="A21" s="357" t="s">
        <v>311</v>
      </c>
      <c r="B21" s="548" t="s">
        <v>307</v>
      </c>
      <c r="C21" s="80" t="s">
        <v>67</v>
      </c>
      <c r="D21" s="188" t="s">
        <v>624</v>
      </c>
      <c r="E21" s="46"/>
      <c r="F21" s="17">
        <v>32</v>
      </c>
      <c r="G21" s="17">
        <v>2</v>
      </c>
      <c r="H21" s="17"/>
      <c r="I21" s="17">
        <f t="shared" si="1"/>
        <v>34</v>
      </c>
      <c r="J21" s="52">
        <f t="shared" si="2"/>
        <v>2</v>
      </c>
      <c r="K21" s="540" t="s">
        <v>18</v>
      </c>
      <c r="L21" s="46"/>
      <c r="M21" s="32"/>
      <c r="N21" s="32"/>
      <c r="O21" s="17"/>
      <c r="P21" s="17"/>
      <c r="Q21" s="52"/>
      <c r="R21" s="541"/>
      <c r="S21" s="381"/>
      <c r="T21" s="201"/>
    </row>
    <row r="22" spans="1:20" ht="42" customHeight="1">
      <c r="A22" s="357" t="s">
        <v>143</v>
      </c>
      <c r="B22" s="211" t="s">
        <v>144</v>
      </c>
      <c r="C22" s="521" t="s">
        <v>326</v>
      </c>
      <c r="D22" s="95" t="s">
        <v>620</v>
      </c>
      <c r="E22" s="47"/>
      <c r="F22" s="17"/>
      <c r="G22" s="17"/>
      <c r="H22" s="32"/>
      <c r="I22" s="17"/>
      <c r="J22" s="52"/>
      <c r="K22" s="540"/>
      <c r="L22" s="47">
        <v>36</v>
      </c>
      <c r="M22" s="17">
        <v>36</v>
      </c>
      <c r="N22" s="17">
        <v>2</v>
      </c>
      <c r="O22" s="23"/>
      <c r="P22" s="17">
        <f t="shared" si="3"/>
        <v>74</v>
      </c>
      <c r="Q22" s="52">
        <f t="shared" si="4"/>
        <v>3.0833333333333335</v>
      </c>
      <c r="R22" s="540" t="s">
        <v>18</v>
      </c>
      <c r="S22" s="381">
        <f t="shared" si="5"/>
        <v>74</v>
      </c>
      <c r="T22" s="203">
        <f t="shared" si="0"/>
        <v>74</v>
      </c>
    </row>
    <row r="23" spans="1:20" ht="42" customHeight="1">
      <c r="A23" s="357" t="s">
        <v>312</v>
      </c>
      <c r="B23" s="211" t="s">
        <v>313</v>
      </c>
      <c r="C23" s="521" t="s">
        <v>538</v>
      </c>
      <c r="D23" s="95" t="s">
        <v>621</v>
      </c>
      <c r="E23" s="47"/>
      <c r="F23" s="17"/>
      <c r="G23" s="17"/>
      <c r="H23" s="32"/>
      <c r="I23" s="17"/>
      <c r="J23" s="52"/>
      <c r="K23" s="540"/>
      <c r="L23" s="47"/>
      <c r="M23" s="17">
        <v>36</v>
      </c>
      <c r="N23" s="17"/>
      <c r="O23" s="23"/>
      <c r="P23" s="17">
        <f t="shared" si="3"/>
        <v>36</v>
      </c>
      <c r="Q23" s="52">
        <f t="shared" si="4"/>
        <v>1.5</v>
      </c>
      <c r="R23" s="540" t="s">
        <v>18</v>
      </c>
      <c r="S23" s="544"/>
      <c r="T23" s="204"/>
    </row>
    <row r="24" spans="1:20" ht="48" customHeight="1">
      <c r="A24" s="357" t="s">
        <v>145</v>
      </c>
      <c r="B24" s="211" t="s">
        <v>148</v>
      </c>
      <c r="C24" s="1021" t="s">
        <v>70</v>
      </c>
      <c r="D24" s="49" t="s">
        <v>622</v>
      </c>
      <c r="E24" s="47">
        <v>22</v>
      </c>
      <c r="F24" s="17">
        <v>14</v>
      </c>
      <c r="G24" s="17">
        <v>2</v>
      </c>
      <c r="H24" s="17">
        <v>4</v>
      </c>
      <c r="I24" s="17">
        <f t="shared" si="1"/>
        <v>42</v>
      </c>
      <c r="J24" s="52">
        <f t="shared" si="2"/>
        <v>2.4705882352941178</v>
      </c>
      <c r="K24" s="540" t="s">
        <v>17</v>
      </c>
      <c r="L24" s="47"/>
      <c r="M24" s="17"/>
      <c r="N24" s="17"/>
      <c r="O24" s="23"/>
      <c r="P24" s="17"/>
      <c r="Q24" s="52"/>
      <c r="R24" s="540"/>
      <c r="S24" s="381">
        <f t="shared" si="5"/>
        <v>42</v>
      </c>
      <c r="T24" s="203">
        <f t="shared" si="0"/>
        <v>42</v>
      </c>
    </row>
    <row r="25" spans="1:20" s="538" customFormat="1" ht="45" customHeight="1" thickBot="1">
      <c r="A25" s="370" t="s">
        <v>147</v>
      </c>
      <c r="B25" s="212" t="s">
        <v>150</v>
      </c>
      <c r="C25" s="1078" t="s">
        <v>539</v>
      </c>
      <c r="D25" s="685" t="s">
        <v>634</v>
      </c>
      <c r="E25" s="537">
        <v>20</v>
      </c>
      <c r="F25" s="536">
        <v>16</v>
      </c>
      <c r="G25" s="536">
        <v>6</v>
      </c>
      <c r="H25" s="536"/>
      <c r="I25" s="23">
        <f t="shared" si="1"/>
        <v>42</v>
      </c>
      <c r="J25" s="65">
        <f t="shared" si="2"/>
        <v>2.4705882352941178</v>
      </c>
      <c r="K25" s="532" t="s">
        <v>18</v>
      </c>
      <c r="L25" s="537"/>
      <c r="M25" s="536"/>
      <c r="N25" s="536"/>
      <c r="O25" s="536"/>
      <c r="P25" s="23"/>
      <c r="Q25" s="65"/>
      <c r="R25" s="534"/>
      <c r="S25" s="545">
        <f t="shared" si="5"/>
        <v>42</v>
      </c>
      <c r="T25" s="546">
        <f t="shared" si="0"/>
        <v>42</v>
      </c>
    </row>
    <row r="26" spans="1:21" ht="45" customHeight="1" thickBot="1">
      <c r="A26" s="1155" t="s">
        <v>151</v>
      </c>
      <c r="B26" s="1156"/>
      <c r="C26" s="1156"/>
      <c r="D26" s="1083"/>
      <c r="E26" s="1080"/>
      <c r="F26" s="530"/>
      <c r="G26" s="530"/>
      <c r="H26" s="530"/>
      <c r="I26" s="530"/>
      <c r="J26" s="137"/>
      <c r="K26" s="533"/>
      <c r="L26" s="535"/>
      <c r="M26" s="530"/>
      <c r="N26" s="530"/>
      <c r="O26" s="530"/>
      <c r="P26" s="530"/>
      <c r="Q26" s="137"/>
      <c r="R26" s="533"/>
      <c r="S26" s="198"/>
      <c r="T26" s="543"/>
      <c r="U26" s="529"/>
    </row>
    <row r="27" spans="1:20" ht="58.5" customHeight="1">
      <c r="A27" s="358" t="s">
        <v>152</v>
      </c>
      <c r="B27" s="210" t="s">
        <v>135</v>
      </c>
      <c r="C27" s="931" t="s">
        <v>539</v>
      </c>
      <c r="D27" s="188" t="s">
        <v>634</v>
      </c>
      <c r="E27" s="46">
        <v>44</v>
      </c>
      <c r="F27" s="32">
        <v>42</v>
      </c>
      <c r="G27" s="32">
        <v>4</v>
      </c>
      <c r="H27" s="32"/>
      <c r="I27" s="32">
        <f t="shared" si="1"/>
        <v>90</v>
      </c>
      <c r="J27" s="50">
        <f t="shared" si="2"/>
        <v>5.294117647058823</v>
      </c>
      <c r="K27" s="532" t="s">
        <v>18</v>
      </c>
      <c r="L27" s="46">
        <v>62</v>
      </c>
      <c r="M27" s="32">
        <v>86</v>
      </c>
      <c r="N27" s="32">
        <v>2</v>
      </c>
      <c r="O27" s="32">
        <v>4</v>
      </c>
      <c r="P27" s="32">
        <f t="shared" si="3"/>
        <v>154</v>
      </c>
      <c r="Q27" s="50">
        <f t="shared" si="4"/>
        <v>6.416666666666667</v>
      </c>
      <c r="R27" s="541" t="s">
        <v>17</v>
      </c>
      <c r="S27" s="206">
        <f t="shared" si="5"/>
        <v>244</v>
      </c>
      <c r="T27" s="201">
        <f t="shared" si="0"/>
        <v>244</v>
      </c>
    </row>
    <row r="28" spans="1:20" ht="46.5" customHeight="1">
      <c r="A28" s="357" t="s">
        <v>155</v>
      </c>
      <c r="B28" s="211" t="s">
        <v>138</v>
      </c>
      <c r="C28" s="521" t="s">
        <v>540</v>
      </c>
      <c r="D28" s="95" t="s">
        <v>612</v>
      </c>
      <c r="E28" s="47"/>
      <c r="F28" s="17"/>
      <c r="G28" s="17"/>
      <c r="H28" s="17"/>
      <c r="I28" s="17"/>
      <c r="J28" s="52"/>
      <c r="K28" s="540"/>
      <c r="L28" s="47">
        <v>34</v>
      </c>
      <c r="M28" s="17">
        <v>66</v>
      </c>
      <c r="N28" s="17">
        <v>4</v>
      </c>
      <c r="O28" s="17"/>
      <c r="P28" s="17">
        <f t="shared" si="3"/>
        <v>104</v>
      </c>
      <c r="Q28" s="52">
        <f t="shared" si="4"/>
        <v>4.333333333333333</v>
      </c>
      <c r="R28" s="540" t="s">
        <v>18</v>
      </c>
      <c r="S28" s="381">
        <f t="shared" si="5"/>
        <v>104</v>
      </c>
      <c r="T28" s="203">
        <f t="shared" si="0"/>
        <v>104</v>
      </c>
    </row>
    <row r="29" spans="1:20" ht="49.5" customHeight="1">
      <c r="A29" s="357" t="s">
        <v>157</v>
      </c>
      <c r="B29" s="211" t="s">
        <v>161</v>
      </c>
      <c r="C29" s="1021" t="s">
        <v>162</v>
      </c>
      <c r="D29" s="49" t="s">
        <v>604</v>
      </c>
      <c r="E29" s="47">
        <v>36</v>
      </c>
      <c r="F29" s="17">
        <v>36</v>
      </c>
      <c r="G29" s="17">
        <v>2</v>
      </c>
      <c r="H29" s="32">
        <v>4</v>
      </c>
      <c r="I29" s="17">
        <f t="shared" si="1"/>
        <v>78</v>
      </c>
      <c r="J29" s="52">
        <f t="shared" si="2"/>
        <v>4.588235294117647</v>
      </c>
      <c r="K29" s="540" t="s">
        <v>17</v>
      </c>
      <c r="L29" s="47"/>
      <c r="M29" s="17"/>
      <c r="N29" s="17"/>
      <c r="O29" s="23"/>
      <c r="P29" s="17"/>
      <c r="Q29" s="52"/>
      <c r="R29" s="540"/>
      <c r="S29" s="381">
        <f t="shared" si="5"/>
        <v>78</v>
      </c>
      <c r="T29" s="201">
        <f t="shared" si="0"/>
        <v>78</v>
      </c>
    </row>
    <row r="30" spans="1:20" ht="48" customHeight="1" thickBot="1">
      <c r="A30" s="370" t="s">
        <v>158</v>
      </c>
      <c r="B30" s="212" t="s">
        <v>164</v>
      </c>
      <c r="C30" s="1078" t="s">
        <v>325</v>
      </c>
      <c r="D30" s="685" t="s">
        <v>609</v>
      </c>
      <c r="E30" s="48"/>
      <c r="F30" s="23"/>
      <c r="G30" s="23"/>
      <c r="H30" s="39"/>
      <c r="I30" s="23"/>
      <c r="J30" s="65"/>
      <c r="K30" s="532"/>
      <c r="L30" s="48">
        <v>40</v>
      </c>
      <c r="M30" s="23">
        <v>45</v>
      </c>
      <c r="N30" s="23">
        <v>6</v>
      </c>
      <c r="O30" s="23"/>
      <c r="P30" s="23">
        <f t="shared" si="3"/>
        <v>91</v>
      </c>
      <c r="Q30" s="65">
        <f t="shared" si="4"/>
        <v>3.7916666666666665</v>
      </c>
      <c r="R30" s="532" t="s">
        <v>101</v>
      </c>
      <c r="S30" s="544">
        <f t="shared" si="5"/>
        <v>91</v>
      </c>
      <c r="T30" s="202">
        <f t="shared" si="0"/>
        <v>91</v>
      </c>
    </row>
    <row r="31" spans="1:20" ht="49.5" customHeight="1" thickBot="1">
      <c r="A31" s="1157" t="s">
        <v>306</v>
      </c>
      <c r="B31" s="1158"/>
      <c r="C31" s="1159"/>
      <c r="D31" s="1084"/>
      <c r="E31" s="53"/>
      <c r="F31" s="38"/>
      <c r="G31" s="38"/>
      <c r="H31" s="38"/>
      <c r="I31" s="38"/>
      <c r="J31" s="36"/>
      <c r="K31" s="533"/>
      <c r="L31" s="37"/>
      <c r="M31" s="38"/>
      <c r="N31" s="38"/>
      <c r="O31" s="38"/>
      <c r="P31" s="38"/>
      <c r="Q31" s="36"/>
      <c r="R31" s="533"/>
      <c r="S31" s="205"/>
      <c r="T31" s="547"/>
    </row>
    <row r="32" spans="1:20" ht="45" customHeight="1" thickBot="1">
      <c r="A32" s="370" t="s">
        <v>308</v>
      </c>
      <c r="B32" s="214" t="s">
        <v>167</v>
      </c>
      <c r="C32" s="419"/>
      <c r="D32" s="368"/>
      <c r="E32" s="105"/>
      <c r="F32" s="41"/>
      <c r="G32" s="41"/>
      <c r="H32" s="41"/>
      <c r="I32" s="32"/>
      <c r="J32" s="50"/>
      <c r="K32" s="533"/>
      <c r="L32" s="140"/>
      <c r="M32" s="41">
        <v>39</v>
      </c>
      <c r="N32" s="41">
        <v>2</v>
      </c>
      <c r="O32" s="41"/>
      <c r="P32" s="32">
        <f t="shared" si="3"/>
        <v>41</v>
      </c>
      <c r="Q32" s="50">
        <f t="shared" si="4"/>
        <v>1.7083333333333333</v>
      </c>
      <c r="R32" s="533" t="s">
        <v>18</v>
      </c>
      <c r="S32" s="205">
        <f t="shared" si="5"/>
        <v>41</v>
      </c>
      <c r="T32" s="547">
        <f t="shared" si="0"/>
        <v>41</v>
      </c>
    </row>
    <row r="33" spans="1:20" s="134" customFormat="1" ht="52.5" customHeight="1" thickBot="1">
      <c r="A33" s="322"/>
      <c r="B33" s="531"/>
      <c r="C33" s="88"/>
      <c r="D33" s="88"/>
      <c r="E33" s="282">
        <f aca="true" t="shared" si="6" ref="E33:J33">SUM(E14:E32)</f>
        <v>280</v>
      </c>
      <c r="F33" s="193">
        <f t="shared" si="6"/>
        <v>296</v>
      </c>
      <c r="G33" s="193">
        <f t="shared" si="6"/>
        <v>24</v>
      </c>
      <c r="H33" s="193">
        <f t="shared" si="6"/>
        <v>12</v>
      </c>
      <c r="I33" s="193">
        <f t="shared" si="6"/>
        <v>612</v>
      </c>
      <c r="J33" s="193">
        <f t="shared" si="6"/>
        <v>36</v>
      </c>
      <c r="K33" s="542"/>
      <c r="L33" s="367">
        <f aca="true" t="shared" si="7" ref="L33:Q33">SUM(L14:L32)</f>
        <v>271</v>
      </c>
      <c r="M33" s="121">
        <f t="shared" si="7"/>
        <v>557</v>
      </c>
      <c r="N33" s="121">
        <f t="shared" si="7"/>
        <v>28</v>
      </c>
      <c r="O33" s="121">
        <f t="shared" si="7"/>
        <v>8</v>
      </c>
      <c r="P33" s="121">
        <f t="shared" si="7"/>
        <v>864</v>
      </c>
      <c r="Q33" s="121">
        <f t="shared" si="7"/>
        <v>36</v>
      </c>
      <c r="R33" s="542"/>
      <c r="S33" s="198">
        <f t="shared" si="5"/>
        <v>1476</v>
      </c>
      <c r="T33" s="543">
        <f>P33+I33</f>
        <v>1476</v>
      </c>
    </row>
    <row r="34" spans="1:20" ht="34.5" customHeight="1">
      <c r="A34" s="7"/>
      <c r="B34" s="8"/>
      <c r="C34" s="9"/>
      <c r="D34" s="9"/>
      <c r="E34" s="8"/>
      <c r="F34" s="8"/>
      <c r="G34" s="8"/>
      <c r="H34" s="8"/>
      <c r="I34" s="7"/>
      <c r="J34" s="7"/>
      <c r="K34" s="6"/>
      <c r="L34" s="6"/>
      <c r="M34" s="6"/>
      <c r="N34" s="6"/>
      <c r="O34" s="6"/>
      <c r="P34" s="6"/>
      <c r="Q34" s="6"/>
      <c r="R34" s="6"/>
      <c r="S34" s="385"/>
      <c r="T34" s="385"/>
    </row>
    <row r="35" spans="1:20" ht="37.5" customHeight="1">
      <c r="A35" s="1140" t="s">
        <v>420</v>
      </c>
      <c r="B35" s="1140"/>
      <c r="C35" s="1140"/>
      <c r="D35" s="903"/>
      <c r="E35" s="8"/>
      <c r="F35" s="8"/>
      <c r="G35" s="8"/>
      <c r="H35" s="8"/>
      <c r="I35" s="8"/>
      <c r="J35" s="8"/>
      <c r="K35" s="190"/>
      <c r="L35" s="190"/>
      <c r="M35" s="190"/>
      <c r="N35" s="190"/>
      <c r="O35" s="190"/>
      <c r="P35" s="6"/>
      <c r="Q35" s="6"/>
      <c r="R35" s="6"/>
      <c r="S35" s="385"/>
      <c r="T35" s="385"/>
    </row>
    <row r="36" spans="1:20" ht="40.5" customHeight="1">
      <c r="A36" s="10"/>
      <c r="B36" s="8"/>
      <c r="C36" s="8"/>
      <c r="D36" s="8"/>
      <c r="E36" s="8"/>
      <c r="F36" s="8"/>
      <c r="G36" s="8"/>
      <c r="H36" s="8"/>
      <c r="I36" s="8"/>
      <c r="J36" s="8"/>
      <c r="K36" s="12"/>
      <c r="L36" s="11"/>
      <c r="M36" s="12"/>
      <c r="N36" s="12"/>
      <c r="O36" s="12"/>
      <c r="P36" s="11"/>
      <c r="Q36" s="11"/>
      <c r="R36" s="6"/>
      <c r="S36" s="385"/>
      <c r="T36" s="385"/>
    </row>
    <row r="37" spans="1:20" ht="36.75" customHeight="1">
      <c r="A37" s="1145" t="s">
        <v>421</v>
      </c>
      <c r="B37" s="1145"/>
      <c r="C37" s="1145"/>
      <c r="D37" s="656"/>
      <c r="E37" s="8"/>
      <c r="F37" s="8"/>
      <c r="G37" s="8"/>
      <c r="H37" s="8"/>
      <c r="I37" s="8"/>
      <c r="J37" s="8"/>
      <c r="K37" s="13"/>
      <c r="L37" s="8"/>
      <c r="M37" s="13"/>
      <c r="N37" s="13"/>
      <c r="O37" s="13"/>
      <c r="P37" s="6"/>
      <c r="Q37" s="6"/>
      <c r="R37" s="6"/>
      <c r="S37" s="385"/>
      <c r="T37" s="385"/>
    </row>
    <row r="38" spans="1:20" s="134" customFormat="1" ht="42" customHeight="1">
      <c r="A38" s="1145" t="s">
        <v>554</v>
      </c>
      <c r="B38" s="1145"/>
      <c r="C38" s="1145"/>
      <c r="D38" s="656"/>
      <c r="E38" s="14"/>
      <c r="F38" s="14"/>
      <c r="G38" s="14"/>
      <c r="H38" s="14"/>
      <c r="I38" s="14"/>
      <c r="J38" s="14"/>
      <c r="K38" s="13"/>
      <c r="L38" s="6"/>
      <c r="M38" s="15"/>
      <c r="N38" s="15"/>
      <c r="O38" s="15"/>
      <c r="P38" s="6"/>
      <c r="Q38" s="6"/>
      <c r="R38" s="6"/>
      <c r="S38" s="385"/>
      <c r="T38" s="385"/>
    </row>
    <row r="39" spans="1:20" ht="19.5" customHeight="1">
      <c r="A39" s="191"/>
      <c r="B39" s="1143"/>
      <c r="C39" s="1143"/>
      <c r="D39" s="1143"/>
      <c r="E39" s="1143"/>
      <c r="F39" s="1143"/>
      <c r="G39" s="1143"/>
      <c r="H39" s="11"/>
      <c r="I39" s="11"/>
      <c r="J39" s="11"/>
      <c r="K39" s="6"/>
      <c r="L39" s="6"/>
      <c r="M39" s="6"/>
      <c r="N39" s="6"/>
      <c r="O39" s="6"/>
      <c r="P39" s="6"/>
      <c r="Q39" s="6"/>
      <c r="R39" s="6"/>
      <c r="S39" s="385"/>
      <c r="T39" s="385"/>
    </row>
    <row r="40" spans="1:20" ht="20.25">
      <c r="A40" s="10"/>
      <c r="B40" s="1143"/>
      <c r="C40" s="1143"/>
      <c r="D40" s="1143"/>
      <c r="E40" s="1143"/>
      <c r="F40" s="1143"/>
      <c r="G40" s="1143"/>
      <c r="H40" s="11"/>
      <c r="I40" s="14"/>
      <c r="J40" s="14"/>
      <c r="K40" s="6"/>
      <c r="L40" s="6"/>
      <c r="M40" s="6"/>
      <c r="N40" s="6"/>
      <c r="O40" s="6"/>
      <c r="P40" s="6"/>
      <c r="Q40" s="6"/>
      <c r="R40" s="6"/>
      <c r="S40" s="385"/>
      <c r="T40" s="385"/>
    </row>
    <row r="41" spans="1:20" ht="20.25">
      <c r="A41" s="10"/>
      <c r="B41" s="1143"/>
      <c r="C41" s="1143"/>
      <c r="D41" s="1143"/>
      <c r="E41" s="1143"/>
      <c r="F41" s="1143"/>
      <c r="G41" s="1143"/>
      <c r="H41" s="11"/>
      <c r="I41" s="11"/>
      <c r="J41" s="11"/>
      <c r="K41" s="6"/>
      <c r="L41" s="6"/>
      <c r="M41" s="6"/>
      <c r="N41" s="6"/>
      <c r="O41" s="6"/>
      <c r="P41" s="6"/>
      <c r="Q41" s="6"/>
      <c r="R41" s="6"/>
      <c r="S41" s="385"/>
      <c r="T41" s="385"/>
    </row>
    <row r="42" spans="1:20" ht="20.25">
      <c r="A42" s="10"/>
      <c r="B42" s="14"/>
      <c r="C42" s="14"/>
      <c r="D42" s="14"/>
      <c r="E42" s="14"/>
      <c r="F42" s="14"/>
      <c r="G42" s="14"/>
      <c r="H42" s="14"/>
      <c r="I42" s="14"/>
      <c r="J42" s="14"/>
      <c r="K42" s="6"/>
      <c r="L42" s="6"/>
      <c r="M42" s="6"/>
      <c r="N42" s="6"/>
      <c r="O42" s="6"/>
      <c r="P42" s="6"/>
      <c r="Q42" s="6"/>
      <c r="R42" s="6"/>
      <c r="S42" s="385"/>
      <c r="T42" s="385"/>
    </row>
  </sheetData>
  <sheetProtection selectLockedCells="1" selectUnlockedCells="1"/>
  <mergeCells count="28">
    <mergeCell ref="A1:B1"/>
    <mergeCell ref="A2:B2"/>
    <mergeCell ref="A3:B3"/>
    <mergeCell ref="A4:B4"/>
    <mergeCell ref="A6:S6"/>
    <mergeCell ref="A7:S7"/>
    <mergeCell ref="A8:C8"/>
    <mergeCell ref="A9:C9"/>
    <mergeCell ref="A11:A12"/>
    <mergeCell ref="B11:B12"/>
    <mergeCell ref="C11:C12"/>
    <mergeCell ref="C14:C15"/>
    <mergeCell ref="K11:K12"/>
    <mergeCell ref="L11:Q11"/>
    <mergeCell ref="R11:R12"/>
    <mergeCell ref="S11:S12"/>
    <mergeCell ref="T11:T12"/>
    <mergeCell ref="A13:C13"/>
    <mergeCell ref="E11:J11"/>
    <mergeCell ref="D14:D15"/>
    <mergeCell ref="B41:G41"/>
    <mergeCell ref="A35:C35"/>
    <mergeCell ref="A37:C37"/>
    <mergeCell ref="A26:C26"/>
    <mergeCell ref="A31:C31"/>
    <mergeCell ref="B39:G39"/>
    <mergeCell ref="B40:G40"/>
    <mergeCell ref="A38:C38"/>
  </mergeCells>
  <printOptions/>
  <pageMargins left="0.2701388888888889" right="0.12986111111111112" top="0.2798611111111111" bottom="0.3" header="0.5118055555555555" footer="0.5118055555555555"/>
  <pageSetup fitToHeight="1" fitToWidth="1" horizontalDpi="300" verticalDpi="300" orientation="landscape" paperSize="9" scale="34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view="pageBreakPreview" zoomScale="50" zoomScaleNormal="75" zoomScaleSheetLayoutView="50" zoomScalePageLayoutView="0" workbookViewId="0" topLeftCell="A10">
      <selection activeCell="D27" sqref="D27"/>
    </sheetView>
  </sheetViews>
  <sheetFormatPr defaultColWidth="9.140625" defaultRowHeight="12.75"/>
  <cols>
    <col min="1" max="1" width="22.8515625" style="3" customWidth="1"/>
    <col min="2" max="2" width="83.00390625" style="4" customWidth="1"/>
    <col min="3" max="3" width="47.421875" style="4" customWidth="1"/>
    <col min="4" max="4" width="56.8515625" style="4" customWidth="1"/>
    <col min="5" max="9" width="10.7109375" style="4" customWidth="1"/>
    <col min="10" max="10" width="14.421875" style="4" customWidth="1"/>
    <col min="11" max="11" width="11.140625" style="4" customWidth="1"/>
    <col min="12" max="15" width="10.7109375" style="4" customWidth="1"/>
    <col min="16" max="16" width="12.8515625" style="4" customWidth="1"/>
    <col min="17" max="17" width="12.140625" style="4" customWidth="1"/>
    <col min="18" max="18" width="11.7109375" style="4" customWidth="1"/>
    <col min="19" max="19" width="15.7109375" style="375" customWidth="1"/>
    <col min="20" max="20" width="17.421875" style="375" customWidth="1"/>
    <col min="21" max="16384" width="9.140625" style="4" customWidth="1"/>
  </cols>
  <sheetData>
    <row r="1" spans="1:4" ht="42" customHeight="1">
      <c r="A1" s="1095" t="s">
        <v>13</v>
      </c>
      <c r="B1" s="1095"/>
      <c r="C1" s="1"/>
      <c r="D1" s="1"/>
    </row>
    <row r="2" spans="1:4" ht="36" customHeight="1">
      <c r="A2" s="1095" t="s">
        <v>27</v>
      </c>
      <c r="B2" s="1095"/>
      <c r="C2" s="1"/>
      <c r="D2" s="1"/>
    </row>
    <row r="3" spans="1:4" ht="40.5" customHeight="1">
      <c r="A3" s="1095" t="s">
        <v>28</v>
      </c>
      <c r="B3" s="1095"/>
      <c r="C3" s="1"/>
      <c r="D3" s="1"/>
    </row>
    <row r="4" spans="1:4" ht="39" customHeight="1">
      <c r="A4" s="1095" t="s">
        <v>416</v>
      </c>
      <c r="B4" s="1095"/>
      <c r="C4" s="1"/>
      <c r="D4" s="1"/>
    </row>
    <row r="5" spans="2:4" ht="23.25">
      <c r="B5" s="16"/>
      <c r="C5" s="1"/>
      <c r="D5" s="1"/>
    </row>
    <row r="6" spans="1:19" ht="48.75" customHeight="1">
      <c r="A6" s="1096" t="s">
        <v>525</v>
      </c>
      <c r="B6" s="1096"/>
      <c r="C6" s="1096"/>
      <c r="D6" s="1096"/>
      <c r="E6" s="1096"/>
      <c r="F6" s="1096"/>
      <c r="G6" s="1096"/>
      <c r="H6" s="1096"/>
      <c r="I6" s="1096"/>
      <c r="J6" s="1096"/>
      <c r="K6" s="1096"/>
      <c r="L6" s="1096"/>
      <c r="M6" s="1096"/>
      <c r="N6" s="1096"/>
      <c r="O6" s="1096"/>
      <c r="P6" s="1096"/>
      <c r="Q6" s="1096"/>
      <c r="R6" s="1096"/>
      <c r="S6" s="1096"/>
    </row>
    <row r="7" spans="1:19" ht="41.25" customHeight="1">
      <c r="A7" s="1097" t="s">
        <v>526</v>
      </c>
      <c r="B7" s="1097"/>
      <c r="C7" s="1097"/>
      <c r="D7" s="1097"/>
      <c r="E7" s="1097"/>
      <c r="F7" s="1097"/>
      <c r="G7" s="1097"/>
      <c r="H7" s="1097"/>
      <c r="I7" s="1097"/>
      <c r="J7" s="1097"/>
      <c r="K7" s="1097"/>
      <c r="L7" s="1097"/>
      <c r="M7" s="1097"/>
      <c r="N7" s="1097"/>
      <c r="O7" s="1097"/>
      <c r="P7" s="1097"/>
      <c r="Q7" s="1097"/>
      <c r="R7" s="1097"/>
      <c r="S7" s="1097"/>
    </row>
    <row r="8" spans="1:20" s="134" customFormat="1" ht="39.75" customHeight="1">
      <c r="A8" s="1098" t="s">
        <v>523</v>
      </c>
      <c r="B8" s="1098"/>
      <c r="C8" s="1098"/>
      <c r="D8" s="901"/>
      <c r="E8" s="142"/>
      <c r="F8" s="142"/>
      <c r="G8" s="142"/>
      <c r="H8" s="142"/>
      <c r="I8" s="143"/>
      <c r="J8" s="143"/>
      <c r="K8" s="143"/>
      <c r="L8" s="143"/>
      <c r="M8" s="142"/>
      <c r="N8" s="142"/>
      <c r="O8" s="142"/>
      <c r="P8" s="142"/>
      <c r="Q8" s="142"/>
      <c r="R8" s="142"/>
      <c r="S8" s="376"/>
      <c r="T8" s="375"/>
    </row>
    <row r="9" spans="1:20" s="134" customFormat="1" ht="39.75" customHeight="1">
      <c r="A9" s="1098" t="s">
        <v>648</v>
      </c>
      <c r="B9" s="1098"/>
      <c r="C9" s="1098"/>
      <c r="D9" s="901" t="s">
        <v>630</v>
      </c>
      <c r="E9" s="142"/>
      <c r="F9" s="142"/>
      <c r="G9" s="142"/>
      <c r="H9" s="142"/>
      <c r="I9" s="143"/>
      <c r="J9" s="143"/>
      <c r="K9" s="143"/>
      <c r="L9" s="143"/>
      <c r="M9" s="142"/>
      <c r="N9" s="142"/>
      <c r="O9" s="142"/>
      <c r="P9" s="142"/>
      <c r="Q9" s="142"/>
      <c r="R9" s="142"/>
      <c r="S9" s="376"/>
      <c r="T9" s="375"/>
    </row>
    <row r="10" spans="1:19" ht="18.75" thickBot="1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377"/>
    </row>
    <row r="11" spans="1:20" ht="42" customHeight="1" thickBot="1">
      <c r="A11" s="1101" t="s">
        <v>0</v>
      </c>
      <c r="B11" s="1101" t="s">
        <v>14</v>
      </c>
      <c r="C11" s="1103" t="s">
        <v>5</v>
      </c>
      <c r="D11" s="915"/>
      <c r="E11" s="1106" t="s">
        <v>130</v>
      </c>
      <c r="F11" s="1106"/>
      <c r="G11" s="1106"/>
      <c r="H11" s="1106"/>
      <c r="I11" s="1106"/>
      <c r="J11" s="1191"/>
      <c r="K11" s="1149" t="s">
        <v>1</v>
      </c>
      <c r="L11" s="1105" t="s">
        <v>131</v>
      </c>
      <c r="M11" s="1111"/>
      <c r="N11" s="1111"/>
      <c r="O11" s="1111"/>
      <c r="P11" s="1111"/>
      <c r="Q11" s="1113"/>
      <c r="R11" s="1114" t="s">
        <v>1</v>
      </c>
      <c r="S11" s="1115" t="s">
        <v>6</v>
      </c>
      <c r="T11" s="1117" t="s">
        <v>8</v>
      </c>
    </row>
    <row r="12" spans="1:20" ht="120" customHeight="1" thickBot="1">
      <c r="A12" s="1102"/>
      <c r="B12" s="1102"/>
      <c r="C12" s="1104"/>
      <c r="D12" s="1081" t="s">
        <v>594</v>
      </c>
      <c r="E12" s="1079" t="s">
        <v>10</v>
      </c>
      <c r="F12" s="720" t="s">
        <v>11</v>
      </c>
      <c r="G12" s="720" t="s">
        <v>309</v>
      </c>
      <c r="H12" s="720" t="s">
        <v>310</v>
      </c>
      <c r="I12" s="720" t="s">
        <v>12</v>
      </c>
      <c r="J12" s="682" t="s">
        <v>7</v>
      </c>
      <c r="K12" s="1109"/>
      <c r="L12" s="719" t="s">
        <v>10</v>
      </c>
      <c r="M12" s="720" t="s">
        <v>11</v>
      </c>
      <c r="N12" s="720" t="s">
        <v>309</v>
      </c>
      <c r="O12" s="720" t="s">
        <v>310</v>
      </c>
      <c r="P12" s="720" t="s">
        <v>12</v>
      </c>
      <c r="Q12" s="682" t="s">
        <v>7</v>
      </c>
      <c r="R12" s="1109"/>
      <c r="S12" s="1116"/>
      <c r="T12" s="1118"/>
    </row>
    <row r="13" spans="1:20" ht="34.5" customHeight="1" thickBot="1">
      <c r="A13" s="1151" t="s">
        <v>132</v>
      </c>
      <c r="B13" s="1152"/>
      <c r="C13" s="1152"/>
      <c r="D13" s="1082"/>
      <c r="E13" s="735"/>
      <c r="F13" s="666"/>
      <c r="G13" s="666"/>
      <c r="H13" s="666"/>
      <c r="I13" s="666"/>
      <c r="J13" s="667"/>
      <c r="K13" s="539"/>
      <c r="L13" s="668"/>
      <c r="M13" s="669"/>
      <c r="N13" s="669"/>
      <c r="O13" s="669"/>
      <c r="P13" s="666"/>
      <c r="Q13" s="667"/>
      <c r="R13" s="539"/>
      <c r="S13" s="64"/>
      <c r="T13" s="30"/>
    </row>
    <row r="14" spans="1:20" ht="39" customHeight="1">
      <c r="A14" s="358" t="s">
        <v>249</v>
      </c>
      <c r="B14" s="548" t="s">
        <v>153</v>
      </c>
      <c r="C14" s="1198" t="s">
        <v>154</v>
      </c>
      <c r="D14" s="1214" t="s">
        <v>618</v>
      </c>
      <c r="E14" s="47">
        <v>22</v>
      </c>
      <c r="F14" s="17">
        <v>10</v>
      </c>
      <c r="G14" s="17">
        <v>2</v>
      </c>
      <c r="H14" s="17"/>
      <c r="I14" s="17">
        <f>E14+F14+G14+H14</f>
        <v>34</v>
      </c>
      <c r="J14" s="52">
        <f>I14/17</f>
        <v>2</v>
      </c>
      <c r="K14" s="540" t="s">
        <v>18</v>
      </c>
      <c r="L14" s="47">
        <v>26</v>
      </c>
      <c r="M14" s="17">
        <v>20</v>
      </c>
      <c r="N14" s="17">
        <v>2</v>
      </c>
      <c r="O14" s="23">
        <v>4</v>
      </c>
      <c r="P14" s="17">
        <f>L14+M14+N14+O14</f>
        <v>52</v>
      </c>
      <c r="Q14" s="52">
        <f>P14/24</f>
        <v>2.1666666666666665</v>
      </c>
      <c r="R14" s="540" t="s">
        <v>17</v>
      </c>
      <c r="S14" s="381">
        <f>T14</f>
        <v>86</v>
      </c>
      <c r="T14" s="203">
        <f aca="true" t="shared" si="0" ref="T14:T32">P14+I14</f>
        <v>86</v>
      </c>
    </row>
    <row r="15" spans="1:20" ht="37.5" customHeight="1">
      <c r="A15" s="357" t="s">
        <v>250</v>
      </c>
      <c r="B15" s="211" t="s">
        <v>156</v>
      </c>
      <c r="C15" s="1262"/>
      <c r="D15" s="1254"/>
      <c r="E15" s="47">
        <v>25</v>
      </c>
      <c r="F15" s="17">
        <v>14</v>
      </c>
      <c r="G15" s="17"/>
      <c r="H15" s="17"/>
      <c r="I15" s="17">
        <f aca="true" t="shared" si="1" ref="I15:I29">E15+F15+G15+H15</f>
        <v>39</v>
      </c>
      <c r="J15" s="52">
        <f aca="true" t="shared" si="2" ref="J15:J29">I15/17</f>
        <v>2.2941176470588234</v>
      </c>
      <c r="K15" s="540" t="s">
        <v>18</v>
      </c>
      <c r="L15" s="47">
        <v>57</v>
      </c>
      <c r="M15" s="17">
        <v>21</v>
      </c>
      <c r="N15" s="17">
        <v>4</v>
      </c>
      <c r="O15" s="17"/>
      <c r="P15" s="17">
        <f aca="true" t="shared" si="3" ref="P15:P32">L15+M15+N15+O15</f>
        <v>82</v>
      </c>
      <c r="Q15" s="52">
        <f aca="true" t="shared" si="4" ref="Q15:Q32">P15/24</f>
        <v>3.4166666666666665</v>
      </c>
      <c r="R15" s="540" t="s">
        <v>18</v>
      </c>
      <c r="S15" s="381">
        <f aca="true" t="shared" si="5" ref="S15:S33">T15</f>
        <v>121</v>
      </c>
      <c r="T15" s="203">
        <f t="shared" si="0"/>
        <v>121</v>
      </c>
    </row>
    <row r="16" spans="1:20" ht="39.75" customHeight="1">
      <c r="A16" s="357" t="s">
        <v>133</v>
      </c>
      <c r="B16" s="211" t="s">
        <v>248</v>
      </c>
      <c r="C16" s="521" t="s">
        <v>547</v>
      </c>
      <c r="D16" s="95" t="s">
        <v>626</v>
      </c>
      <c r="E16" s="47">
        <v>2</v>
      </c>
      <c r="F16" s="17">
        <v>32</v>
      </c>
      <c r="G16" s="17"/>
      <c r="H16" s="17"/>
      <c r="I16" s="17">
        <f t="shared" si="1"/>
        <v>34</v>
      </c>
      <c r="J16" s="52">
        <f t="shared" si="2"/>
        <v>2</v>
      </c>
      <c r="K16" s="540" t="s">
        <v>18</v>
      </c>
      <c r="L16" s="47"/>
      <c r="M16" s="17">
        <v>83</v>
      </c>
      <c r="N16" s="17">
        <v>2</v>
      </c>
      <c r="O16" s="17"/>
      <c r="P16" s="17">
        <f t="shared" si="3"/>
        <v>85</v>
      </c>
      <c r="Q16" s="52">
        <f t="shared" si="4"/>
        <v>3.5416666666666665</v>
      </c>
      <c r="R16" s="540" t="s">
        <v>18</v>
      </c>
      <c r="S16" s="381">
        <f t="shared" si="5"/>
        <v>119</v>
      </c>
      <c r="T16" s="203">
        <f t="shared" si="0"/>
        <v>119</v>
      </c>
    </row>
    <row r="17" spans="1:20" ht="48" customHeight="1">
      <c r="A17" s="357" t="s">
        <v>134</v>
      </c>
      <c r="B17" s="211" t="s">
        <v>16</v>
      </c>
      <c r="C17" s="521" t="s">
        <v>328</v>
      </c>
      <c r="D17" s="95" t="s">
        <v>619</v>
      </c>
      <c r="E17" s="47">
        <v>87</v>
      </c>
      <c r="F17" s="17">
        <v>30</v>
      </c>
      <c r="G17" s="17">
        <v>2</v>
      </c>
      <c r="H17" s="17">
        <v>4</v>
      </c>
      <c r="I17" s="17">
        <f t="shared" si="1"/>
        <v>123</v>
      </c>
      <c r="J17" s="52">
        <f t="shared" si="2"/>
        <v>7.235294117647059</v>
      </c>
      <c r="K17" s="540" t="s">
        <v>17</v>
      </c>
      <c r="L17" s="47"/>
      <c r="M17" s="17"/>
      <c r="N17" s="17"/>
      <c r="O17" s="17"/>
      <c r="P17" s="17"/>
      <c r="Q17" s="52"/>
      <c r="R17" s="540"/>
      <c r="S17" s="381">
        <f t="shared" si="5"/>
        <v>123</v>
      </c>
      <c r="T17" s="203">
        <f t="shared" si="0"/>
        <v>123</v>
      </c>
    </row>
    <row r="18" spans="1:20" ht="42" customHeight="1">
      <c r="A18" s="357" t="s">
        <v>137</v>
      </c>
      <c r="B18" s="211" t="s">
        <v>2</v>
      </c>
      <c r="C18" s="521" t="s">
        <v>579</v>
      </c>
      <c r="D18" s="95" t="s">
        <v>595</v>
      </c>
      <c r="E18" s="47">
        <v>2</v>
      </c>
      <c r="F18" s="17">
        <v>44</v>
      </c>
      <c r="G18" s="17"/>
      <c r="H18" s="32"/>
      <c r="I18" s="17">
        <f t="shared" si="1"/>
        <v>46</v>
      </c>
      <c r="J18" s="52">
        <f t="shared" si="2"/>
        <v>2.7058823529411766</v>
      </c>
      <c r="K18" s="540" t="s">
        <v>18</v>
      </c>
      <c r="L18" s="47"/>
      <c r="M18" s="17">
        <v>71</v>
      </c>
      <c r="N18" s="17">
        <v>2</v>
      </c>
      <c r="O18" s="23"/>
      <c r="P18" s="17">
        <f t="shared" si="3"/>
        <v>73</v>
      </c>
      <c r="Q18" s="52">
        <f t="shared" si="4"/>
        <v>3.0416666666666665</v>
      </c>
      <c r="R18" s="540" t="s">
        <v>18</v>
      </c>
      <c r="S18" s="381">
        <f t="shared" si="5"/>
        <v>119</v>
      </c>
      <c r="T18" s="203">
        <f t="shared" si="0"/>
        <v>119</v>
      </c>
    </row>
    <row r="19" spans="1:20" ht="36" customHeight="1">
      <c r="A19" s="357" t="s">
        <v>139</v>
      </c>
      <c r="B19" s="211" t="s">
        <v>141</v>
      </c>
      <c r="C19" s="521" t="s">
        <v>142</v>
      </c>
      <c r="D19" s="95" t="s">
        <v>611</v>
      </c>
      <c r="E19" s="47"/>
      <c r="F19" s="17"/>
      <c r="G19" s="17"/>
      <c r="H19" s="32"/>
      <c r="I19" s="17"/>
      <c r="J19" s="52"/>
      <c r="K19" s="540"/>
      <c r="L19" s="47">
        <v>16</v>
      </c>
      <c r="M19" s="17">
        <v>54</v>
      </c>
      <c r="N19" s="17">
        <v>2</v>
      </c>
      <c r="O19" s="17"/>
      <c r="P19" s="17">
        <f t="shared" si="3"/>
        <v>72</v>
      </c>
      <c r="Q19" s="52">
        <f t="shared" si="4"/>
        <v>3</v>
      </c>
      <c r="R19" s="540" t="s">
        <v>18</v>
      </c>
      <c r="S19" s="381">
        <f t="shared" si="5"/>
        <v>72</v>
      </c>
      <c r="T19" s="203">
        <f t="shared" si="0"/>
        <v>72</v>
      </c>
    </row>
    <row r="20" spans="1:20" ht="37.5" customHeight="1">
      <c r="A20" s="357" t="s">
        <v>140</v>
      </c>
      <c r="B20" s="211" t="s">
        <v>159</v>
      </c>
      <c r="C20" s="80" t="s">
        <v>328</v>
      </c>
      <c r="D20" s="188" t="s">
        <v>619</v>
      </c>
      <c r="E20" s="46">
        <v>20</v>
      </c>
      <c r="F20" s="17">
        <v>26</v>
      </c>
      <c r="G20" s="17">
        <v>4</v>
      </c>
      <c r="H20" s="17"/>
      <c r="I20" s="17">
        <f t="shared" si="1"/>
        <v>50</v>
      </c>
      <c r="J20" s="52">
        <f t="shared" si="2"/>
        <v>2.9411764705882355</v>
      </c>
      <c r="K20" s="541" t="s">
        <v>17</v>
      </c>
      <c r="L20" s="46"/>
      <c r="M20" s="32"/>
      <c r="N20" s="32"/>
      <c r="O20" s="17"/>
      <c r="P20" s="17"/>
      <c r="Q20" s="52"/>
      <c r="R20" s="541"/>
      <c r="S20" s="381">
        <f t="shared" si="5"/>
        <v>50</v>
      </c>
      <c r="T20" s="201">
        <f t="shared" si="0"/>
        <v>50</v>
      </c>
    </row>
    <row r="21" spans="1:20" ht="37.5" customHeight="1">
      <c r="A21" s="357" t="s">
        <v>311</v>
      </c>
      <c r="B21" s="548" t="s">
        <v>307</v>
      </c>
      <c r="C21" s="80" t="s">
        <v>67</v>
      </c>
      <c r="D21" s="188" t="s">
        <v>624</v>
      </c>
      <c r="E21" s="46"/>
      <c r="F21" s="17">
        <v>32</v>
      </c>
      <c r="G21" s="17">
        <v>2</v>
      </c>
      <c r="H21" s="17"/>
      <c r="I21" s="17">
        <f t="shared" si="1"/>
        <v>34</v>
      </c>
      <c r="J21" s="52">
        <f t="shared" si="2"/>
        <v>2</v>
      </c>
      <c r="K21" s="540" t="s">
        <v>18</v>
      </c>
      <c r="L21" s="46"/>
      <c r="M21" s="32"/>
      <c r="N21" s="32"/>
      <c r="O21" s="17"/>
      <c r="P21" s="17"/>
      <c r="Q21" s="52"/>
      <c r="R21" s="541"/>
      <c r="S21" s="381"/>
      <c r="T21" s="201"/>
    </row>
    <row r="22" spans="1:20" ht="42" customHeight="1">
      <c r="A22" s="357" t="s">
        <v>143</v>
      </c>
      <c r="B22" s="211" t="s">
        <v>144</v>
      </c>
      <c r="C22" s="521" t="s">
        <v>326</v>
      </c>
      <c r="D22" s="95" t="s">
        <v>620</v>
      </c>
      <c r="E22" s="47"/>
      <c r="F22" s="17"/>
      <c r="G22" s="17"/>
      <c r="H22" s="32"/>
      <c r="I22" s="17"/>
      <c r="J22" s="52"/>
      <c r="K22" s="540"/>
      <c r="L22" s="47">
        <v>36</v>
      </c>
      <c r="M22" s="17">
        <v>36</v>
      </c>
      <c r="N22" s="17">
        <v>2</v>
      </c>
      <c r="O22" s="23"/>
      <c r="P22" s="17">
        <f t="shared" si="3"/>
        <v>74</v>
      </c>
      <c r="Q22" s="52">
        <f t="shared" si="4"/>
        <v>3.0833333333333335</v>
      </c>
      <c r="R22" s="540" t="s">
        <v>18</v>
      </c>
      <c r="S22" s="381">
        <f t="shared" si="5"/>
        <v>74</v>
      </c>
      <c r="T22" s="203">
        <f t="shared" si="0"/>
        <v>74</v>
      </c>
    </row>
    <row r="23" spans="1:20" ht="42" customHeight="1">
      <c r="A23" s="357" t="s">
        <v>312</v>
      </c>
      <c r="B23" s="211" t="s">
        <v>313</v>
      </c>
      <c r="C23" s="521" t="s">
        <v>538</v>
      </c>
      <c r="D23" s="95" t="s">
        <v>621</v>
      </c>
      <c r="E23" s="47"/>
      <c r="F23" s="17"/>
      <c r="G23" s="17"/>
      <c r="H23" s="32"/>
      <c r="I23" s="17"/>
      <c r="J23" s="52"/>
      <c r="K23" s="540"/>
      <c r="L23" s="47"/>
      <c r="M23" s="17">
        <v>36</v>
      </c>
      <c r="N23" s="17"/>
      <c r="O23" s="23"/>
      <c r="P23" s="17">
        <f t="shared" si="3"/>
        <v>36</v>
      </c>
      <c r="Q23" s="52">
        <f t="shared" si="4"/>
        <v>1.5</v>
      </c>
      <c r="R23" s="540" t="s">
        <v>18</v>
      </c>
      <c r="S23" s="544"/>
      <c r="T23" s="204"/>
    </row>
    <row r="24" spans="1:20" ht="48" customHeight="1">
      <c r="A24" s="357" t="s">
        <v>145</v>
      </c>
      <c r="B24" s="211" t="s">
        <v>148</v>
      </c>
      <c r="C24" s="1021" t="s">
        <v>70</v>
      </c>
      <c r="D24" s="49" t="s">
        <v>622</v>
      </c>
      <c r="E24" s="47">
        <v>22</v>
      </c>
      <c r="F24" s="17">
        <v>14</v>
      </c>
      <c r="G24" s="17">
        <v>2</v>
      </c>
      <c r="H24" s="17">
        <v>4</v>
      </c>
      <c r="I24" s="17">
        <f t="shared" si="1"/>
        <v>42</v>
      </c>
      <c r="J24" s="52">
        <f t="shared" si="2"/>
        <v>2.4705882352941178</v>
      </c>
      <c r="K24" s="540" t="s">
        <v>17</v>
      </c>
      <c r="L24" s="47"/>
      <c r="M24" s="17"/>
      <c r="N24" s="17"/>
      <c r="O24" s="23"/>
      <c r="P24" s="17"/>
      <c r="Q24" s="52"/>
      <c r="R24" s="540"/>
      <c r="S24" s="381">
        <f t="shared" si="5"/>
        <v>42</v>
      </c>
      <c r="T24" s="203">
        <f t="shared" si="0"/>
        <v>42</v>
      </c>
    </row>
    <row r="25" spans="1:20" s="538" customFormat="1" ht="45" customHeight="1" thickBot="1">
      <c r="A25" s="370" t="s">
        <v>147</v>
      </c>
      <c r="B25" s="212" t="s">
        <v>150</v>
      </c>
      <c r="C25" s="1078" t="s">
        <v>539</v>
      </c>
      <c r="D25" s="685" t="s">
        <v>634</v>
      </c>
      <c r="E25" s="537">
        <v>20</v>
      </c>
      <c r="F25" s="536">
        <v>16</v>
      </c>
      <c r="G25" s="536">
        <v>6</v>
      </c>
      <c r="H25" s="536"/>
      <c r="I25" s="23">
        <f t="shared" si="1"/>
        <v>42</v>
      </c>
      <c r="J25" s="65">
        <f t="shared" si="2"/>
        <v>2.4705882352941178</v>
      </c>
      <c r="K25" s="532" t="s">
        <v>18</v>
      </c>
      <c r="L25" s="537"/>
      <c r="M25" s="536"/>
      <c r="N25" s="536"/>
      <c r="O25" s="536"/>
      <c r="P25" s="23"/>
      <c r="Q25" s="65"/>
      <c r="R25" s="534"/>
      <c r="S25" s="545">
        <f t="shared" si="5"/>
        <v>42</v>
      </c>
      <c r="T25" s="546">
        <f t="shared" si="0"/>
        <v>42</v>
      </c>
    </row>
    <row r="26" spans="1:21" ht="45" customHeight="1" thickBot="1">
      <c r="A26" s="1155" t="s">
        <v>151</v>
      </c>
      <c r="B26" s="1156"/>
      <c r="C26" s="1156"/>
      <c r="D26" s="1083"/>
      <c r="E26" s="1080"/>
      <c r="F26" s="530"/>
      <c r="G26" s="530"/>
      <c r="H26" s="530"/>
      <c r="I26" s="530"/>
      <c r="J26" s="137"/>
      <c r="K26" s="533"/>
      <c r="L26" s="535"/>
      <c r="M26" s="530"/>
      <c r="N26" s="530"/>
      <c r="O26" s="530"/>
      <c r="P26" s="530"/>
      <c r="Q26" s="137"/>
      <c r="R26" s="533"/>
      <c r="S26" s="198"/>
      <c r="T26" s="543"/>
      <c r="U26" s="529"/>
    </row>
    <row r="27" spans="1:20" ht="58.5" customHeight="1">
      <c r="A27" s="358" t="s">
        <v>152</v>
      </c>
      <c r="B27" s="210" t="s">
        <v>135</v>
      </c>
      <c r="C27" s="931" t="s">
        <v>539</v>
      </c>
      <c r="D27" s="188" t="s">
        <v>634</v>
      </c>
      <c r="E27" s="46">
        <v>44</v>
      </c>
      <c r="F27" s="32">
        <v>42</v>
      </c>
      <c r="G27" s="32">
        <v>4</v>
      </c>
      <c r="H27" s="32"/>
      <c r="I27" s="32">
        <f t="shared" si="1"/>
        <v>90</v>
      </c>
      <c r="J27" s="50">
        <f t="shared" si="2"/>
        <v>5.294117647058823</v>
      </c>
      <c r="K27" s="532" t="s">
        <v>18</v>
      </c>
      <c r="L27" s="46">
        <v>62</v>
      </c>
      <c r="M27" s="32">
        <v>86</v>
      </c>
      <c r="N27" s="32">
        <v>2</v>
      </c>
      <c r="O27" s="32">
        <v>4</v>
      </c>
      <c r="P27" s="32">
        <f t="shared" si="3"/>
        <v>154</v>
      </c>
      <c r="Q27" s="50">
        <f t="shared" si="4"/>
        <v>6.416666666666667</v>
      </c>
      <c r="R27" s="541" t="s">
        <v>17</v>
      </c>
      <c r="S27" s="206">
        <f t="shared" si="5"/>
        <v>244</v>
      </c>
      <c r="T27" s="201">
        <f t="shared" si="0"/>
        <v>244</v>
      </c>
    </row>
    <row r="28" spans="1:20" ht="46.5" customHeight="1">
      <c r="A28" s="357" t="s">
        <v>155</v>
      </c>
      <c r="B28" s="211" t="s">
        <v>138</v>
      </c>
      <c r="C28" s="521" t="s">
        <v>540</v>
      </c>
      <c r="D28" s="95" t="s">
        <v>612</v>
      </c>
      <c r="E28" s="47"/>
      <c r="F28" s="17"/>
      <c r="G28" s="17"/>
      <c r="H28" s="17"/>
      <c r="I28" s="17"/>
      <c r="J28" s="52"/>
      <c r="K28" s="540"/>
      <c r="L28" s="47">
        <v>34</v>
      </c>
      <c r="M28" s="17">
        <v>66</v>
      </c>
      <c r="N28" s="17">
        <v>4</v>
      </c>
      <c r="O28" s="17"/>
      <c r="P28" s="17">
        <f t="shared" si="3"/>
        <v>104</v>
      </c>
      <c r="Q28" s="52">
        <f t="shared" si="4"/>
        <v>4.333333333333333</v>
      </c>
      <c r="R28" s="540" t="s">
        <v>18</v>
      </c>
      <c r="S28" s="381">
        <f t="shared" si="5"/>
        <v>104</v>
      </c>
      <c r="T28" s="203">
        <f t="shared" si="0"/>
        <v>104</v>
      </c>
    </row>
    <row r="29" spans="1:20" ht="49.5" customHeight="1">
      <c r="A29" s="357" t="s">
        <v>157</v>
      </c>
      <c r="B29" s="211" t="s">
        <v>161</v>
      </c>
      <c r="C29" s="1021" t="s">
        <v>162</v>
      </c>
      <c r="D29" s="49" t="s">
        <v>604</v>
      </c>
      <c r="E29" s="47">
        <v>36</v>
      </c>
      <c r="F29" s="17">
        <v>36</v>
      </c>
      <c r="G29" s="17">
        <v>2</v>
      </c>
      <c r="H29" s="32">
        <v>4</v>
      </c>
      <c r="I29" s="17">
        <f t="shared" si="1"/>
        <v>78</v>
      </c>
      <c r="J29" s="52">
        <f t="shared" si="2"/>
        <v>4.588235294117647</v>
      </c>
      <c r="K29" s="540" t="s">
        <v>17</v>
      </c>
      <c r="L29" s="47"/>
      <c r="M29" s="17"/>
      <c r="N29" s="17"/>
      <c r="O29" s="23"/>
      <c r="P29" s="17"/>
      <c r="Q29" s="52"/>
      <c r="R29" s="540"/>
      <c r="S29" s="381">
        <f t="shared" si="5"/>
        <v>78</v>
      </c>
      <c r="T29" s="201">
        <f t="shared" si="0"/>
        <v>78</v>
      </c>
    </row>
    <row r="30" spans="1:20" ht="48" customHeight="1" thickBot="1">
      <c r="A30" s="370" t="s">
        <v>158</v>
      </c>
      <c r="B30" s="212" t="s">
        <v>164</v>
      </c>
      <c r="C30" s="1078" t="s">
        <v>325</v>
      </c>
      <c r="D30" s="685" t="s">
        <v>609</v>
      </c>
      <c r="E30" s="48"/>
      <c r="F30" s="23"/>
      <c r="G30" s="23"/>
      <c r="H30" s="39"/>
      <c r="I30" s="23"/>
      <c r="J30" s="65"/>
      <c r="K30" s="532"/>
      <c r="L30" s="48">
        <v>40</v>
      </c>
      <c r="M30" s="23">
        <v>45</v>
      </c>
      <c r="N30" s="23">
        <v>6</v>
      </c>
      <c r="O30" s="23"/>
      <c r="P30" s="23">
        <f t="shared" si="3"/>
        <v>91</v>
      </c>
      <c r="Q30" s="65">
        <f t="shared" si="4"/>
        <v>3.7916666666666665</v>
      </c>
      <c r="R30" s="532" t="s">
        <v>101</v>
      </c>
      <c r="S30" s="544">
        <f t="shared" si="5"/>
        <v>91</v>
      </c>
      <c r="T30" s="202">
        <f t="shared" si="0"/>
        <v>91</v>
      </c>
    </row>
    <row r="31" spans="1:20" ht="49.5" customHeight="1" thickBot="1">
      <c r="A31" s="1157" t="s">
        <v>306</v>
      </c>
      <c r="B31" s="1158"/>
      <c r="C31" s="1159"/>
      <c r="D31" s="1084"/>
      <c r="E31" s="53"/>
      <c r="F31" s="38"/>
      <c r="G31" s="38"/>
      <c r="H31" s="38"/>
      <c r="I31" s="38"/>
      <c r="J31" s="36"/>
      <c r="K31" s="533"/>
      <c r="L31" s="37"/>
      <c r="M31" s="38"/>
      <c r="N31" s="38"/>
      <c r="O31" s="38"/>
      <c r="P31" s="38"/>
      <c r="Q31" s="36"/>
      <c r="R31" s="533"/>
      <c r="S31" s="205"/>
      <c r="T31" s="547"/>
    </row>
    <row r="32" spans="1:20" ht="45" customHeight="1" thickBot="1">
      <c r="A32" s="370" t="s">
        <v>308</v>
      </c>
      <c r="B32" s="214" t="s">
        <v>167</v>
      </c>
      <c r="C32" s="419"/>
      <c r="D32" s="985"/>
      <c r="E32" s="140"/>
      <c r="F32" s="41"/>
      <c r="G32" s="41"/>
      <c r="H32" s="41"/>
      <c r="I32" s="32"/>
      <c r="J32" s="50"/>
      <c r="K32" s="533"/>
      <c r="L32" s="140"/>
      <c r="M32" s="41">
        <v>39</v>
      </c>
      <c r="N32" s="41">
        <v>2</v>
      </c>
      <c r="O32" s="41"/>
      <c r="P32" s="32">
        <f t="shared" si="3"/>
        <v>41</v>
      </c>
      <c r="Q32" s="50">
        <f t="shared" si="4"/>
        <v>1.7083333333333333</v>
      </c>
      <c r="R32" s="533" t="s">
        <v>18</v>
      </c>
      <c r="S32" s="205">
        <f t="shared" si="5"/>
        <v>41</v>
      </c>
      <c r="T32" s="547">
        <f t="shared" si="0"/>
        <v>41</v>
      </c>
    </row>
    <row r="33" spans="1:20" s="134" customFormat="1" ht="52.5" customHeight="1" thickBot="1">
      <c r="A33" s="322"/>
      <c r="B33" s="531"/>
      <c r="C33" s="88"/>
      <c r="D33" s="56"/>
      <c r="E33" s="192">
        <f aca="true" t="shared" si="6" ref="E33:J33">SUM(E14:E32)</f>
        <v>280</v>
      </c>
      <c r="F33" s="193">
        <f t="shared" si="6"/>
        <v>296</v>
      </c>
      <c r="G33" s="193">
        <f t="shared" si="6"/>
        <v>24</v>
      </c>
      <c r="H33" s="193">
        <f t="shared" si="6"/>
        <v>12</v>
      </c>
      <c r="I33" s="193">
        <f t="shared" si="6"/>
        <v>612</v>
      </c>
      <c r="J33" s="193">
        <f t="shared" si="6"/>
        <v>36</v>
      </c>
      <c r="K33" s="542"/>
      <c r="L33" s="367">
        <f aca="true" t="shared" si="7" ref="L33:Q33">SUM(L14:L32)</f>
        <v>271</v>
      </c>
      <c r="M33" s="121">
        <f t="shared" si="7"/>
        <v>557</v>
      </c>
      <c r="N33" s="121">
        <f t="shared" si="7"/>
        <v>28</v>
      </c>
      <c r="O33" s="121">
        <f t="shared" si="7"/>
        <v>8</v>
      </c>
      <c r="P33" s="121">
        <f t="shared" si="7"/>
        <v>864</v>
      </c>
      <c r="Q33" s="121">
        <f t="shared" si="7"/>
        <v>36</v>
      </c>
      <c r="R33" s="542"/>
      <c r="S33" s="198">
        <f t="shared" si="5"/>
        <v>1476</v>
      </c>
      <c r="T33" s="543">
        <f>P33+I33</f>
        <v>1476</v>
      </c>
    </row>
    <row r="34" spans="1:20" ht="34.5" customHeight="1">
      <c r="A34" s="7"/>
      <c r="B34" s="8"/>
      <c r="C34" s="9"/>
      <c r="D34" s="9"/>
      <c r="E34" s="8"/>
      <c r="F34" s="8"/>
      <c r="G34" s="8"/>
      <c r="H34" s="8"/>
      <c r="I34" s="7"/>
      <c r="J34" s="7"/>
      <c r="K34" s="6"/>
      <c r="L34" s="6"/>
      <c r="M34" s="6"/>
      <c r="N34" s="6"/>
      <c r="O34" s="6"/>
      <c r="P34" s="6"/>
      <c r="Q34" s="6"/>
      <c r="R34" s="6"/>
      <c r="S34" s="385"/>
      <c r="T34" s="385"/>
    </row>
    <row r="35" spans="1:20" ht="37.5" customHeight="1">
      <c r="A35" s="1140" t="s">
        <v>420</v>
      </c>
      <c r="B35" s="1140"/>
      <c r="C35" s="1140"/>
      <c r="D35" s="903"/>
      <c r="E35" s="8"/>
      <c r="F35" s="8"/>
      <c r="G35" s="8"/>
      <c r="H35" s="8"/>
      <c r="I35" s="8"/>
      <c r="J35" s="8"/>
      <c r="K35" s="190"/>
      <c r="L35" s="190"/>
      <c r="M35" s="190"/>
      <c r="N35" s="190"/>
      <c r="O35" s="190"/>
      <c r="P35" s="6"/>
      <c r="Q35" s="6"/>
      <c r="R35" s="6"/>
      <c r="S35" s="385"/>
      <c r="T35" s="385"/>
    </row>
    <row r="36" spans="1:20" ht="40.5" customHeight="1">
      <c r="A36" s="10"/>
      <c r="B36" s="8"/>
      <c r="C36" s="8"/>
      <c r="D36" s="8"/>
      <c r="E36" s="8"/>
      <c r="F36" s="8"/>
      <c r="G36" s="8"/>
      <c r="H36" s="8"/>
      <c r="I36" s="8"/>
      <c r="J36" s="8"/>
      <c r="K36" s="12"/>
      <c r="L36" s="11"/>
      <c r="M36" s="12"/>
      <c r="N36" s="12"/>
      <c r="O36" s="12"/>
      <c r="P36" s="11"/>
      <c r="Q36" s="11"/>
      <c r="R36" s="6"/>
      <c r="S36" s="385"/>
      <c r="T36" s="385"/>
    </row>
    <row r="37" spans="1:20" ht="36.75" customHeight="1">
      <c r="A37" s="1145" t="s">
        <v>421</v>
      </c>
      <c r="B37" s="1145"/>
      <c r="C37" s="1145"/>
      <c r="D37" s="656"/>
      <c r="E37" s="8"/>
      <c r="F37" s="8"/>
      <c r="G37" s="8"/>
      <c r="H37" s="8"/>
      <c r="I37" s="8"/>
      <c r="J37" s="8"/>
      <c r="K37" s="13"/>
      <c r="L37" s="8"/>
      <c r="M37" s="13"/>
      <c r="N37" s="13"/>
      <c r="O37" s="13"/>
      <c r="P37" s="6"/>
      <c r="Q37" s="6"/>
      <c r="R37" s="6"/>
      <c r="S37" s="385"/>
      <c r="T37" s="385"/>
    </row>
    <row r="38" spans="1:20" s="134" customFormat="1" ht="42" customHeight="1">
      <c r="A38" s="1145" t="s">
        <v>554</v>
      </c>
      <c r="B38" s="1145"/>
      <c r="C38" s="1145"/>
      <c r="D38" s="656"/>
      <c r="E38" s="14"/>
      <c r="F38" s="14"/>
      <c r="G38" s="14"/>
      <c r="H38" s="14"/>
      <c r="I38" s="14"/>
      <c r="J38" s="14"/>
      <c r="K38" s="13"/>
      <c r="L38" s="6"/>
      <c r="M38" s="15"/>
      <c r="N38" s="15"/>
      <c r="O38" s="15"/>
      <c r="P38" s="6"/>
      <c r="Q38" s="6"/>
      <c r="R38" s="6"/>
      <c r="S38" s="385"/>
      <c r="T38" s="385"/>
    </row>
    <row r="39" spans="1:20" ht="19.5" customHeight="1">
      <c r="A39" s="191"/>
      <c r="B39" s="1143"/>
      <c r="C39" s="1143"/>
      <c r="D39" s="1143"/>
      <c r="E39" s="1143"/>
      <c r="F39" s="1143"/>
      <c r="G39" s="1143"/>
      <c r="H39" s="11"/>
      <c r="I39" s="11"/>
      <c r="J39" s="11"/>
      <c r="K39" s="6"/>
      <c r="L39" s="6"/>
      <c r="M39" s="6"/>
      <c r="N39" s="6"/>
      <c r="O39" s="6"/>
      <c r="P39" s="6"/>
      <c r="Q39" s="6"/>
      <c r="R39" s="6"/>
      <c r="S39" s="385"/>
      <c r="T39" s="385"/>
    </row>
    <row r="40" spans="1:20" ht="20.25">
      <c r="A40" s="10"/>
      <c r="B40" s="1143"/>
      <c r="C40" s="1143"/>
      <c r="D40" s="1143"/>
      <c r="E40" s="1143"/>
      <c r="F40" s="1143"/>
      <c r="G40" s="1143"/>
      <c r="H40" s="11"/>
      <c r="I40" s="14"/>
      <c r="J40" s="14"/>
      <c r="K40" s="6"/>
      <c r="L40" s="6"/>
      <c r="M40" s="6"/>
      <c r="N40" s="6"/>
      <c r="O40" s="6"/>
      <c r="P40" s="6"/>
      <c r="Q40" s="6"/>
      <c r="R40" s="6"/>
      <c r="S40" s="385"/>
      <c r="T40" s="385"/>
    </row>
    <row r="41" spans="1:20" ht="20.25">
      <c r="A41" s="10"/>
      <c r="B41" s="1143"/>
      <c r="C41" s="1143"/>
      <c r="D41" s="1143"/>
      <c r="E41" s="1143"/>
      <c r="F41" s="1143"/>
      <c r="G41" s="1143"/>
      <c r="H41" s="11"/>
      <c r="I41" s="11"/>
      <c r="J41" s="11"/>
      <c r="K41" s="6"/>
      <c r="L41" s="6"/>
      <c r="M41" s="6"/>
      <c r="N41" s="6"/>
      <c r="O41" s="6"/>
      <c r="P41" s="6"/>
      <c r="Q41" s="6"/>
      <c r="R41" s="6"/>
      <c r="S41" s="385"/>
      <c r="T41" s="385"/>
    </row>
    <row r="42" spans="1:20" ht="20.25">
      <c r="A42" s="10"/>
      <c r="B42" s="14"/>
      <c r="C42" s="14"/>
      <c r="D42" s="14"/>
      <c r="E42" s="14"/>
      <c r="F42" s="14"/>
      <c r="G42" s="14"/>
      <c r="H42" s="14"/>
      <c r="I42" s="14"/>
      <c r="J42" s="14"/>
      <c r="K42" s="6"/>
      <c r="L42" s="6"/>
      <c r="M42" s="6"/>
      <c r="N42" s="6"/>
      <c r="O42" s="6"/>
      <c r="P42" s="6"/>
      <c r="Q42" s="6"/>
      <c r="R42" s="6"/>
      <c r="S42" s="385"/>
      <c r="T42" s="385"/>
    </row>
  </sheetData>
  <sheetProtection selectLockedCells="1" selectUnlockedCells="1"/>
  <mergeCells count="28">
    <mergeCell ref="B39:G39"/>
    <mergeCell ref="B40:G40"/>
    <mergeCell ref="B41:G41"/>
    <mergeCell ref="C14:C15"/>
    <mergeCell ref="A26:C26"/>
    <mergeCell ref="A31:C31"/>
    <mergeCell ref="A35:C35"/>
    <mergeCell ref="A37:C37"/>
    <mergeCell ref="A38:C38"/>
    <mergeCell ref="D14:D15"/>
    <mergeCell ref="K11:K12"/>
    <mergeCell ref="L11:Q11"/>
    <mergeCell ref="R11:R12"/>
    <mergeCell ref="S11:S12"/>
    <mergeCell ref="T11:T12"/>
    <mergeCell ref="A13:C13"/>
    <mergeCell ref="A8:C8"/>
    <mergeCell ref="A9:C9"/>
    <mergeCell ref="A11:A12"/>
    <mergeCell ref="B11:B12"/>
    <mergeCell ref="C11:C12"/>
    <mergeCell ref="E11:J11"/>
    <mergeCell ref="A1:B1"/>
    <mergeCell ref="A2:B2"/>
    <mergeCell ref="A3:B3"/>
    <mergeCell ref="A4:B4"/>
    <mergeCell ref="A6:S6"/>
    <mergeCell ref="A7:S7"/>
  </mergeCells>
  <printOptions/>
  <pageMargins left="0.2701388888888889" right="0.12986111111111112" top="0.2798611111111111" bottom="0.3" header="0.5118055555555555" footer="0.5118055555555555"/>
  <pageSetup fitToHeight="1" fitToWidth="1" horizontalDpi="300" verticalDpi="300" orientation="landscape" paperSize="9" scale="34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view="pageBreakPreview" zoomScale="40" zoomScaleNormal="75" zoomScaleSheetLayoutView="40" zoomScalePageLayoutView="0" workbookViewId="0" topLeftCell="A10">
      <selection activeCell="D33" sqref="D33:D35"/>
    </sheetView>
  </sheetViews>
  <sheetFormatPr defaultColWidth="9.140625" defaultRowHeight="12.75"/>
  <cols>
    <col min="1" max="1" width="22.8515625" style="3" customWidth="1"/>
    <col min="2" max="2" width="100.140625" style="4" customWidth="1"/>
    <col min="3" max="3" width="47.421875" style="4" customWidth="1"/>
    <col min="4" max="4" width="70.00390625" style="4" customWidth="1"/>
    <col min="5" max="10" width="10.7109375" style="4" customWidth="1"/>
    <col min="11" max="11" width="14.00390625" style="4" customWidth="1"/>
    <col min="12" max="12" width="10.7109375" style="4" customWidth="1"/>
    <col min="13" max="13" width="14.421875" style="4" customWidth="1"/>
    <col min="14" max="14" width="11.140625" style="4" customWidth="1"/>
    <col min="15" max="20" width="10.7109375" style="4" customWidth="1"/>
    <col min="21" max="21" width="13.7109375" style="4" customWidth="1"/>
    <col min="22" max="22" width="12.8515625" style="4" customWidth="1"/>
    <col min="23" max="23" width="12.140625" style="4" customWidth="1"/>
    <col min="24" max="24" width="11.7109375" style="4" customWidth="1"/>
    <col min="25" max="25" width="15.7109375" style="4" customWidth="1"/>
    <col min="26" max="26" width="17.421875" style="134" customWidth="1"/>
    <col min="27" max="16384" width="9.140625" style="4" customWidth="1"/>
  </cols>
  <sheetData>
    <row r="1" spans="1:4" ht="42" customHeight="1">
      <c r="A1" s="1095" t="s">
        <v>13</v>
      </c>
      <c r="B1" s="1095"/>
      <c r="C1" s="1"/>
      <c r="D1" s="1"/>
    </row>
    <row r="2" spans="1:4" ht="36" customHeight="1">
      <c r="A2" s="1095" t="s">
        <v>27</v>
      </c>
      <c r="B2" s="1095"/>
      <c r="C2" s="1"/>
      <c r="D2" s="1"/>
    </row>
    <row r="3" spans="1:4" ht="40.5" customHeight="1">
      <c r="A3" s="1095" t="s">
        <v>28</v>
      </c>
      <c r="B3" s="1095"/>
      <c r="C3" s="1"/>
      <c r="D3" s="1"/>
    </row>
    <row r="4" spans="1:4" ht="39" customHeight="1">
      <c r="A4" s="1095" t="s">
        <v>416</v>
      </c>
      <c r="B4" s="1095"/>
      <c r="C4" s="1"/>
      <c r="D4" s="1"/>
    </row>
    <row r="5" spans="2:4" ht="23.25">
      <c r="B5" s="16"/>
      <c r="C5" s="1"/>
      <c r="D5" s="1"/>
    </row>
    <row r="6" spans="1:25" ht="48.75" customHeight="1">
      <c r="A6" s="1096" t="s">
        <v>494</v>
      </c>
      <c r="B6" s="1096"/>
      <c r="C6" s="1096"/>
      <c r="D6" s="1096"/>
      <c r="E6" s="1096"/>
      <c r="F6" s="1096"/>
      <c r="G6" s="1096"/>
      <c r="H6" s="1096"/>
      <c r="I6" s="1096"/>
      <c r="J6" s="1096"/>
      <c r="K6" s="1096"/>
      <c r="L6" s="1096"/>
      <c r="M6" s="1096"/>
      <c r="N6" s="1096"/>
      <c r="O6" s="1096"/>
      <c r="P6" s="1096"/>
      <c r="Q6" s="1096"/>
      <c r="R6" s="1096"/>
      <c r="S6" s="1096"/>
      <c r="T6" s="1096"/>
      <c r="U6" s="1096"/>
      <c r="V6" s="1096"/>
      <c r="W6" s="1096"/>
      <c r="X6" s="1096"/>
      <c r="Y6" s="1096"/>
    </row>
    <row r="7" spans="1:25" ht="41.25" customHeight="1">
      <c r="A7" s="1097" t="s">
        <v>495</v>
      </c>
      <c r="B7" s="1097"/>
      <c r="C7" s="1097"/>
      <c r="D7" s="1097"/>
      <c r="E7" s="1097"/>
      <c r="F7" s="1097"/>
      <c r="G7" s="1097"/>
      <c r="H7" s="1097"/>
      <c r="I7" s="1097"/>
      <c r="J7" s="1097"/>
      <c r="K7" s="1097"/>
      <c r="L7" s="1097"/>
      <c r="M7" s="1097"/>
      <c r="N7" s="1097"/>
      <c r="O7" s="1097"/>
      <c r="P7" s="1097"/>
      <c r="Q7" s="1097"/>
      <c r="R7" s="1097"/>
      <c r="S7" s="1097"/>
      <c r="T7" s="1097"/>
      <c r="U7" s="1097"/>
      <c r="V7" s="1097"/>
      <c r="W7" s="1097"/>
      <c r="X7" s="1097"/>
      <c r="Y7" s="1097"/>
    </row>
    <row r="8" spans="1:25" s="134" customFormat="1" ht="39.75" customHeight="1">
      <c r="A8" s="1098" t="s">
        <v>15</v>
      </c>
      <c r="B8" s="1098"/>
      <c r="C8" s="1098"/>
      <c r="D8" s="901"/>
      <c r="E8" s="142"/>
      <c r="F8" s="142"/>
      <c r="G8" s="142"/>
      <c r="H8" s="142"/>
      <c r="I8" s="142"/>
      <c r="J8" s="142"/>
      <c r="K8" s="142"/>
      <c r="L8" s="143"/>
      <c r="M8" s="143"/>
      <c r="N8" s="143"/>
      <c r="O8" s="143"/>
      <c r="P8" s="142"/>
      <c r="Q8" s="142"/>
      <c r="R8" s="142"/>
      <c r="S8" s="142"/>
      <c r="T8" s="142"/>
      <c r="U8" s="142"/>
      <c r="V8" s="142"/>
      <c r="W8" s="142"/>
      <c r="X8" s="142"/>
      <c r="Y8" s="142"/>
    </row>
    <row r="9" spans="1:25" s="134" customFormat="1" ht="39.75" customHeight="1">
      <c r="A9" s="1098" t="s">
        <v>649</v>
      </c>
      <c r="B9" s="1098"/>
      <c r="C9" s="1098"/>
      <c r="D9" s="901"/>
      <c r="E9" s="142"/>
      <c r="F9" s="142"/>
      <c r="G9" s="142"/>
      <c r="H9" s="142"/>
      <c r="I9" s="142"/>
      <c r="J9" s="142"/>
      <c r="K9" s="142"/>
      <c r="L9" s="143"/>
      <c r="M9" s="143"/>
      <c r="N9" s="143"/>
      <c r="O9" s="143"/>
      <c r="P9" s="142"/>
      <c r="Q9" s="142"/>
      <c r="R9" s="142"/>
      <c r="S9" s="142"/>
      <c r="T9" s="142"/>
      <c r="U9" s="142"/>
      <c r="V9" s="142"/>
      <c r="W9" s="142"/>
      <c r="X9" s="142"/>
      <c r="Y9" s="142"/>
    </row>
    <row r="10" spans="1:25" ht="18.75" thickBot="1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6" ht="42" customHeight="1" thickBot="1">
      <c r="A11" s="1101" t="s">
        <v>0</v>
      </c>
      <c r="B11" s="1101" t="s">
        <v>14</v>
      </c>
      <c r="C11" s="1103" t="s">
        <v>5</v>
      </c>
      <c r="D11" s="915"/>
      <c r="E11" s="1106" t="s">
        <v>505</v>
      </c>
      <c r="F11" s="1106"/>
      <c r="G11" s="1106"/>
      <c r="H11" s="1106"/>
      <c r="I11" s="1106"/>
      <c r="J11" s="1106"/>
      <c r="K11" s="1106"/>
      <c r="L11" s="1106"/>
      <c r="M11" s="1148"/>
      <c r="N11" s="1175" t="s">
        <v>1</v>
      </c>
      <c r="O11" s="1106" t="s">
        <v>506</v>
      </c>
      <c r="P11" s="1111"/>
      <c r="Q11" s="1111"/>
      <c r="R11" s="1111"/>
      <c r="S11" s="1111"/>
      <c r="T11" s="1111"/>
      <c r="U11" s="1111"/>
      <c r="V11" s="1111"/>
      <c r="W11" s="1271"/>
      <c r="X11" s="1175" t="s">
        <v>1</v>
      </c>
      <c r="Y11" s="1269" t="s">
        <v>6</v>
      </c>
      <c r="Z11" s="1267" t="s">
        <v>8</v>
      </c>
    </row>
    <row r="12" spans="1:26" ht="139.5" customHeight="1" thickBot="1">
      <c r="A12" s="1102"/>
      <c r="B12" s="1102"/>
      <c r="C12" s="1104"/>
      <c r="D12" s="1081" t="s">
        <v>594</v>
      </c>
      <c r="E12" s="1079" t="s">
        <v>10</v>
      </c>
      <c r="F12" s="720" t="s">
        <v>11</v>
      </c>
      <c r="G12" s="720" t="s">
        <v>496</v>
      </c>
      <c r="H12" s="720" t="s">
        <v>456</v>
      </c>
      <c r="I12" s="720" t="s">
        <v>498</v>
      </c>
      <c r="J12" s="720" t="s">
        <v>497</v>
      </c>
      <c r="K12" s="720" t="s">
        <v>580</v>
      </c>
      <c r="L12" s="720" t="s">
        <v>12</v>
      </c>
      <c r="M12" s="682" t="s">
        <v>7</v>
      </c>
      <c r="N12" s="1109"/>
      <c r="O12" s="719" t="s">
        <v>10</v>
      </c>
      <c r="P12" s="720" t="s">
        <v>11</v>
      </c>
      <c r="Q12" s="720" t="s">
        <v>496</v>
      </c>
      <c r="R12" s="720" t="s">
        <v>456</v>
      </c>
      <c r="S12" s="720" t="s">
        <v>498</v>
      </c>
      <c r="T12" s="720" t="s">
        <v>497</v>
      </c>
      <c r="U12" s="720" t="s">
        <v>580</v>
      </c>
      <c r="V12" s="720" t="s">
        <v>12</v>
      </c>
      <c r="W12" s="682" t="s">
        <v>7</v>
      </c>
      <c r="X12" s="1273"/>
      <c r="Y12" s="1270"/>
      <c r="Z12" s="1268"/>
    </row>
    <row r="13" spans="1:26" ht="34.5" customHeight="1" thickBot="1">
      <c r="A13" s="1151" t="s">
        <v>19</v>
      </c>
      <c r="B13" s="1152"/>
      <c r="C13" s="1152"/>
      <c r="D13" s="1082"/>
      <c r="E13" s="735"/>
      <c r="F13" s="666"/>
      <c r="G13" s="666"/>
      <c r="H13" s="666"/>
      <c r="I13" s="666"/>
      <c r="J13" s="666"/>
      <c r="K13" s="666"/>
      <c r="L13" s="666"/>
      <c r="M13" s="667"/>
      <c r="N13" s="62"/>
      <c r="O13" s="668"/>
      <c r="P13" s="669"/>
      <c r="Q13" s="669"/>
      <c r="R13" s="669"/>
      <c r="S13" s="669"/>
      <c r="T13" s="669"/>
      <c r="U13" s="669"/>
      <c r="V13" s="666"/>
      <c r="W13" s="667"/>
      <c r="X13" s="62"/>
      <c r="Y13" s="759"/>
      <c r="Z13" s="411"/>
    </row>
    <row r="14" spans="1:26" ht="43.5" customHeight="1">
      <c r="A14" s="325" t="s">
        <v>107</v>
      </c>
      <c r="B14" s="189" t="s">
        <v>108</v>
      </c>
      <c r="C14" s="1198" t="s">
        <v>67</v>
      </c>
      <c r="D14" s="1244" t="s">
        <v>624</v>
      </c>
      <c r="E14" s="48"/>
      <c r="F14" s="23"/>
      <c r="G14" s="39"/>
      <c r="H14" s="39"/>
      <c r="I14" s="39"/>
      <c r="J14" s="39"/>
      <c r="K14" s="39"/>
      <c r="L14" s="39"/>
      <c r="M14" s="63"/>
      <c r="N14" s="55"/>
      <c r="O14" s="84">
        <v>40</v>
      </c>
      <c r="P14" s="69">
        <v>8</v>
      </c>
      <c r="Q14" s="69">
        <v>4</v>
      </c>
      <c r="R14" s="69"/>
      <c r="S14" s="69">
        <v>4</v>
      </c>
      <c r="T14" s="69">
        <v>2</v>
      </c>
      <c r="U14" s="69"/>
      <c r="V14" s="182">
        <f>O14+P14+Q14+R14+S14+T14</f>
        <v>58</v>
      </c>
      <c r="W14" s="311">
        <f>V14/24</f>
        <v>2.4166666666666665</v>
      </c>
      <c r="X14" s="55" t="s">
        <v>18</v>
      </c>
      <c r="Y14" s="107"/>
      <c r="Z14" s="760">
        <f>V14+L14</f>
        <v>58</v>
      </c>
    </row>
    <row r="15" spans="1:26" ht="37.5" customHeight="1">
      <c r="A15" s="325" t="s">
        <v>109</v>
      </c>
      <c r="B15" s="189" t="s">
        <v>16</v>
      </c>
      <c r="C15" s="1262"/>
      <c r="D15" s="1243"/>
      <c r="E15" s="47">
        <v>30</v>
      </c>
      <c r="F15" s="17">
        <v>12</v>
      </c>
      <c r="G15" s="17">
        <v>6</v>
      </c>
      <c r="H15" s="17"/>
      <c r="I15" s="17">
        <v>4</v>
      </c>
      <c r="J15" s="17">
        <v>6</v>
      </c>
      <c r="K15" s="17"/>
      <c r="L15" s="17">
        <f>E15+F15+G15+H15+I15+J15</f>
        <v>58</v>
      </c>
      <c r="M15" s="52">
        <f>L15/17</f>
        <v>3.411764705882353</v>
      </c>
      <c r="N15" s="42" t="s">
        <v>17</v>
      </c>
      <c r="O15" s="19"/>
      <c r="P15" s="17"/>
      <c r="Q15" s="17"/>
      <c r="R15" s="17"/>
      <c r="S15" s="17"/>
      <c r="T15" s="17"/>
      <c r="U15" s="17"/>
      <c r="V15" s="17"/>
      <c r="W15" s="26"/>
      <c r="X15" s="42"/>
      <c r="Y15" s="106"/>
      <c r="Z15" s="203">
        <f>V15+L15</f>
        <v>58</v>
      </c>
    </row>
    <row r="16" spans="1:26" ht="36" customHeight="1">
      <c r="A16" s="325" t="s">
        <v>112</v>
      </c>
      <c r="B16" s="189" t="s">
        <v>3</v>
      </c>
      <c r="C16" s="521" t="s">
        <v>537</v>
      </c>
      <c r="D16" s="95" t="s">
        <v>630</v>
      </c>
      <c r="E16" s="47">
        <v>2</v>
      </c>
      <c r="F16" s="17">
        <v>28</v>
      </c>
      <c r="G16" s="17">
        <v>3</v>
      </c>
      <c r="H16" s="17"/>
      <c r="I16" s="17">
        <v>4</v>
      </c>
      <c r="J16" s="17">
        <v>1</v>
      </c>
      <c r="K16" s="17"/>
      <c r="L16" s="17">
        <f>E16+F16+G16+H16+I16+J16</f>
        <v>38</v>
      </c>
      <c r="M16" s="52">
        <f>L16/17</f>
        <v>2.235294117647059</v>
      </c>
      <c r="N16" s="55" t="s">
        <v>18</v>
      </c>
      <c r="O16" s="19"/>
      <c r="P16" s="17">
        <v>50</v>
      </c>
      <c r="Q16" s="17">
        <v>3</v>
      </c>
      <c r="R16" s="17"/>
      <c r="S16" s="17">
        <v>4</v>
      </c>
      <c r="T16" s="17">
        <v>1</v>
      </c>
      <c r="U16" s="17"/>
      <c r="V16" s="17">
        <f>O16+P16+Q16+R16+S16+T16</f>
        <v>58</v>
      </c>
      <c r="W16" s="26">
        <f aca="true" t="shared" si="0" ref="W16:W31">V16/24</f>
        <v>2.4166666666666665</v>
      </c>
      <c r="X16" s="42" t="s">
        <v>18</v>
      </c>
      <c r="Y16" s="381"/>
      <c r="Z16" s="203">
        <f>V16+L16</f>
        <v>96</v>
      </c>
    </row>
    <row r="17" spans="1:26" ht="41.25" customHeight="1">
      <c r="A17" s="326" t="s">
        <v>114</v>
      </c>
      <c r="B17" s="319" t="s">
        <v>2</v>
      </c>
      <c r="C17" s="1077" t="s">
        <v>68</v>
      </c>
      <c r="D17" s="77" t="s">
        <v>614</v>
      </c>
      <c r="E17" s="48">
        <v>2</v>
      </c>
      <c r="F17" s="23">
        <v>29</v>
      </c>
      <c r="G17" s="23"/>
      <c r="H17" s="23"/>
      <c r="I17" s="23"/>
      <c r="J17" s="23">
        <v>1</v>
      </c>
      <c r="K17" s="23"/>
      <c r="L17" s="17">
        <f>E17+F17+G17+H17+I17+J17</f>
        <v>32</v>
      </c>
      <c r="M17" s="52">
        <f>L17/17</f>
        <v>1.8823529411764706</v>
      </c>
      <c r="N17" s="55" t="s">
        <v>18</v>
      </c>
      <c r="O17" s="27"/>
      <c r="P17" s="23">
        <v>29</v>
      </c>
      <c r="Q17" s="23"/>
      <c r="R17" s="23"/>
      <c r="S17" s="23"/>
      <c r="T17" s="23">
        <v>1</v>
      </c>
      <c r="U17" s="23"/>
      <c r="V17" s="17">
        <f>O17+P17+Q17+R17+S17+T17</f>
        <v>30</v>
      </c>
      <c r="W17" s="26">
        <f t="shared" si="0"/>
        <v>1.25</v>
      </c>
      <c r="X17" s="55" t="s">
        <v>18</v>
      </c>
      <c r="Y17" s="544"/>
      <c r="Z17" s="204">
        <f>V17+L17</f>
        <v>62</v>
      </c>
    </row>
    <row r="18" spans="1:26" ht="41.25" customHeight="1" thickBot="1">
      <c r="A18" s="326" t="s">
        <v>110</v>
      </c>
      <c r="B18" s="319" t="s">
        <v>111</v>
      </c>
      <c r="C18" s="520" t="s">
        <v>317</v>
      </c>
      <c r="D18" s="77" t="s">
        <v>612</v>
      </c>
      <c r="E18" s="48"/>
      <c r="F18" s="23"/>
      <c r="G18" s="23"/>
      <c r="H18" s="23"/>
      <c r="I18" s="23"/>
      <c r="J18" s="23"/>
      <c r="K18" s="23"/>
      <c r="L18" s="17">
        <f>E18+F18+G18+H18+I18+J18</f>
        <v>0</v>
      </c>
      <c r="M18" s="52">
        <f>L18/17</f>
        <v>0</v>
      </c>
      <c r="N18" s="55"/>
      <c r="O18" s="334">
        <v>10</v>
      </c>
      <c r="P18" s="87">
        <v>32</v>
      </c>
      <c r="Q18" s="87">
        <v>6</v>
      </c>
      <c r="R18" s="87"/>
      <c r="S18" s="87"/>
      <c r="T18" s="87"/>
      <c r="U18" s="87"/>
      <c r="V18" s="87">
        <f>O18+P18+Q18+R18+S18+T18</f>
        <v>48</v>
      </c>
      <c r="W18" s="335">
        <f t="shared" si="0"/>
        <v>2</v>
      </c>
      <c r="X18" s="55" t="s">
        <v>18</v>
      </c>
      <c r="Y18" s="544"/>
      <c r="Z18" s="204">
        <f>V18+L18</f>
        <v>48</v>
      </c>
    </row>
    <row r="19" spans="1:26" ht="60" customHeight="1" thickBot="1">
      <c r="A19" s="1264" t="s">
        <v>20</v>
      </c>
      <c r="B19" s="1265"/>
      <c r="C19" s="1266"/>
      <c r="D19" s="1091"/>
      <c r="E19" s="53"/>
      <c r="F19" s="38"/>
      <c r="G19" s="38"/>
      <c r="H19" s="38"/>
      <c r="I19" s="38"/>
      <c r="J19" s="38"/>
      <c r="K19" s="38"/>
      <c r="L19" s="38"/>
      <c r="M19" s="51"/>
      <c r="N19" s="56"/>
      <c r="O19" s="59"/>
      <c r="P19" s="39"/>
      <c r="Q19" s="39"/>
      <c r="R19" s="39"/>
      <c r="S19" s="39"/>
      <c r="T19" s="39"/>
      <c r="U19" s="39"/>
      <c r="V19" s="39"/>
      <c r="W19" s="57"/>
      <c r="X19" s="56"/>
      <c r="Y19" s="205"/>
      <c r="Z19" s="547"/>
    </row>
    <row r="20" spans="1:26" ht="54.75" customHeight="1" thickBot="1">
      <c r="A20" s="329" t="s">
        <v>21</v>
      </c>
      <c r="B20" s="565" t="s">
        <v>210</v>
      </c>
      <c r="C20" s="1089" t="s">
        <v>69</v>
      </c>
      <c r="D20" s="174" t="s">
        <v>617</v>
      </c>
      <c r="E20" s="53">
        <v>20</v>
      </c>
      <c r="F20" s="38">
        <v>27</v>
      </c>
      <c r="G20" s="38">
        <v>2</v>
      </c>
      <c r="H20" s="38"/>
      <c r="I20" s="38">
        <v>4</v>
      </c>
      <c r="J20" s="38">
        <v>1</v>
      </c>
      <c r="K20" s="38"/>
      <c r="L20" s="38">
        <f>E20+F20+G20+H20+I20+J20</f>
        <v>54</v>
      </c>
      <c r="M20" s="36">
        <f>L20/17</f>
        <v>3.176470588235294</v>
      </c>
      <c r="N20" s="55" t="s">
        <v>18</v>
      </c>
      <c r="O20" s="37"/>
      <c r="P20" s="38">
        <v>56</v>
      </c>
      <c r="Q20" s="38">
        <v>2</v>
      </c>
      <c r="R20" s="38"/>
      <c r="S20" s="38">
        <v>2</v>
      </c>
      <c r="T20" s="38">
        <v>4</v>
      </c>
      <c r="U20" s="38"/>
      <c r="V20" s="38">
        <f>O20+P20+Q20+R20+S20+T20</f>
        <v>64</v>
      </c>
      <c r="W20" s="36">
        <f t="shared" si="0"/>
        <v>2.6666666666666665</v>
      </c>
      <c r="X20" s="58" t="s">
        <v>18</v>
      </c>
      <c r="Y20" s="207"/>
      <c r="Z20" s="202">
        <f>V20+L20</f>
        <v>118</v>
      </c>
    </row>
    <row r="21" spans="1:26" ht="35.25" customHeight="1" thickBot="1">
      <c r="A21" s="1264" t="s">
        <v>116</v>
      </c>
      <c r="B21" s="1265"/>
      <c r="C21" s="1265"/>
      <c r="D21" s="1091"/>
      <c r="E21" s="53"/>
      <c r="F21" s="38"/>
      <c r="G21" s="38"/>
      <c r="H21" s="38"/>
      <c r="I21" s="38"/>
      <c r="J21" s="38"/>
      <c r="K21" s="38"/>
      <c r="L21" s="38"/>
      <c r="M21" s="51"/>
      <c r="N21" s="56"/>
      <c r="O21" s="59"/>
      <c r="P21" s="39"/>
      <c r="Q21" s="39"/>
      <c r="R21" s="39"/>
      <c r="S21" s="39"/>
      <c r="T21" s="39"/>
      <c r="U21" s="39"/>
      <c r="V21" s="39"/>
      <c r="W21" s="57"/>
      <c r="X21" s="56"/>
      <c r="Y21" s="205"/>
      <c r="Z21" s="547"/>
    </row>
    <row r="22" spans="1:26" ht="54" customHeight="1">
      <c r="A22" s="325" t="s">
        <v>76</v>
      </c>
      <c r="B22" s="189" t="s">
        <v>212</v>
      </c>
      <c r="C22" s="521"/>
      <c r="D22" s="188"/>
      <c r="E22" s="46"/>
      <c r="F22" s="32"/>
      <c r="G22" s="32"/>
      <c r="H22" s="32"/>
      <c r="I22" s="32"/>
      <c r="J22" s="32"/>
      <c r="K22" s="32"/>
      <c r="L22" s="32"/>
      <c r="M22" s="50"/>
      <c r="N22" s="54"/>
      <c r="O22" s="310">
        <v>30</v>
      </c>
      <c r="P22" s="182">
        <v>24</v>
      </c>
      <c r="Q22" s="182">
        <v>4</v>
      </c>
      <c r="R22" s="182"/>
      <c r="S22" s="182">
        <v>4</v>
      </c>
      <c r="T22" s="182">
        <v>2</v>
      </c>
      <c r="U22" s="182"/>
      <c r="V22" s="182">
        <f>O22+P22+Q22+R22+S22+T22</f>
        <v>64</v>
      </c>
      <c r="W22" s="311">
        <f t="shared" si="0"/>
        <v>2.6666666666666665</v>
      </c>
      <c r="X22" s="55" t="s">
        <v>18</v>
      </c>
      <c r="Y22" s="381"/>
      <c r="Z22" s="203">
        <f>V22+L22</f>
        <v>64</v>
      </c>
    </row>
    <row r="23" spans="1:26" ht="45" customHeight="1">
      <c r="A23" s="325" t="s">
        <v>40</v>
      </c>
      <c r="B23" s="189" t="s">
        <v>499</v>
      </c>
      <c r="C23" s="521"/>
      <c r="D23" s="95"/>
      <c r="E23" s="47"/>
      <c r="F23" s="17"/>
      <c r="G23" s="17"/>
      <c r="H23" s="17"/>
      <c r="I23" s="17"/>
      <c r="J23" s="17"/>
      <c r="K23" s="17"/>
      <c r="L23" s="17"/>
      <c r="M23" s="52"/>
      <c r="N23" s="42"/>
      <c r="O23" s="19">
        <v>20</v>
      </c>
      <c r="P23" s="17">
        <v>20</v>
      </c>
      <c r="Q23" s="17">
        <v>4</v>
      </c>
      <c r="R23" s="17"/>
      <c r="S23" s="17"/>
      <c r="T23" s="17">
        <v>2</v>
      </c>
      <c r="U23" s="17"/>
      <c r="V23" s="17">
        <f>O23+P23+Q23+R23+S23+T23</f>
        <v>46</v>
      </c>
      <c r="W23" s="26">
        <f t="shared" si="0"/>
        <v>1.9166666666666667</v>
      </c>
      <c r="X23" s="42" t="s">
        <v>17</v>
      </c>
      <c r="Y23" s="381"/>
      <c r="Z23" s="203">
        <f>V23+L23</f>
        <v>46</v>
      </c>
    </row>
    <row r="24" spans="1:26" ht="49.5" customHeight="1">
      <c r="A24" s="325" t="s">
        <v>120</v>
      </c>
      <c r="B24" s="189" t="s">
        <v>500</v>
      </c>
      <c r="C24" s="80" t="s">
        <v>339</v>
      </c>
      <c r="D24" s="188" t="s">
        <v>647</v>
      </c>
      <c r="E24" s="46">
        <v>30</v>
      </c>
      <c r="F24" s="32">
        <v>10</v>
      </c>
      <c r="G24" s="32">
        <v>2</v>
      </c>
      <c r="H24" s="32"/>
      <c r="I24" s="32">
        <v>4</v>
      </c>
      <c r="J24" s="32">
        <v>6</v>
      </c>
      <c r="K24" s="32"/>
      <c r="L24" s="17">
        <f>E24+F24+G24+H24+I24+J24</f>
        <v>52</v>
      </c>
      <c r="M24" s="52">
        <f>L24/17</f>
        <v>3.0588235294117645</v>
      </c>
      <c r="N24" s="42" t="s">
        <v>17</v>
      </c>
      <c r="O24" s="31"/>
      <c r="P24" s="32"/>
      <c r="Q24" s="32"/>
      <c r="R24" s="32"/>
      <c r="S24" s="32"/>
      <c r="T24" s="32"/>
      <c r="U24" s="32"/>
      <c r="V24" s="17"/>
      <c r="W24" s="26"/>
      <c r="X24" s="54"/>
      <c r="Y24" s="206"/>
      <c r="Z24" s="201">
        <f>V24+L24</f>
        <v>52</v>
      </c>
    </row>
    <row r="25" spans="1:26" ht="43.5" customHeight="1">
      <c r="A25" s="325" t="s">
        <v>80</v>
      </c>
      <c r="B25" s="189" t="s">
        <v>84</v>
      </c>
      <c r="C25" s="521" t="s">
        <v>232</v>
      </c>
      <c r="D25" s="1274" t="s">
        <v>624</v>
      </c>
      <c r="E25" s="47"/>
      <c r="F25" s="17"/>
      <c r="G25" s="17"/>
      <c r="H25" s="17"/>
      <c r="I25" s="17"/>
      <c r="J25" s="17"/>
      <c r="K25" s="17"/>
      <c r="L25" s="17"/>
      <c r="M25" s="52"/>
      <c r="N25" s="42"/>
      <c r="O25" s="19">
        <v>22</v>
      </c>
      <c r="P25" s="17">
        <v>25</v>
      </c>
      <c r="Q25" s="17">
        <v>2</v>
      </c>
      <c r="R25" s="17"/>
      <c r="S25" s="17">
        <v>4</v>
      </c>
      <c r="T25" s="17">
        <v>1</v>
      </c>
      <c r="U25" s="17"/>
      <c r="V25" s="17">
        <f>O25+P25+Q25+R25+S25+T25</f>
        <v>54</v>
      </c>
      <c r="W25" s="26">
        <f t="shared" si="0"/>
        <v>2.25</v>
      </c>
      <c r="X25" s="42" t="s">
        <v>18</v>
      </c>
      <c r="Y25" s="381"/>
      <c r="Z25" s="203">
        <f>V25+L25</f>
        <v>54</v>
      </c>
    </row>
    <row r="26" spans="1:26" ht="43.5" customHeight="1" thickBot="1">
      <c r="A26" s="326" t="s">
        <v>82</v>
      </c>
      <c r="B26" s="319" t="s">
        <v>216</v>
      </c>
      <c r="C26" s="520" t="s">
        <v>67</v>
      </c>
      <c r="D26" s="1216"/>
      <c r="E26" s="48"/>
      <c r="F26" s="23"/>
      <c r="G26" s="23"/>
      <c r="H26" s="23"/>
      <c r="I26" s="23"/>
      <c r="J26" s="23"/>
      <c r="K26" s="23"/>
      <c r="L26" s="17"/>
      <c r="M26" s="52"/>
      <c r="N26" s="55"/>
      <c r="O26" s="334">
        <v>14</v>
      </c>
      <c r="P26" s="87">
        <v>30</v>
      </c>
      <c r="Q26" s="87">
        <v>5</v>
      </c>
      <c r="R26" s="87"/>
      <c r="S26" s="87">
        <v>6</v>
      </c>
      <c r="T26" s="87">
        <v>1</v>
      </c>
      <c r="U26" s="87"/>
      <c r="V26" s="87">
        <f>O26+P26+Q26+R26+S26+T26</f>
        <v>56</v>
      </c>
      <c r="W26" s="335">
        <f t="shared" si="0"/>
        <v>2.3333333333333335</v>
      </c>
      <c r="X26" s="42" t="s">
        <v>18</v>
      </c>
      <c r="Y26" s="544"/>
      <c r="Z26" s="202">
        <f>V26+L26</f>
        <v>56</v>
      </c>
    </row>
    <row r="27" spans="1:26" ht="49.5" customHeight="1" thickBot="1">
      <c r="A27" s="1264" t="s">
        <v>501</v>
      </c>
      <c r="B27" s="1265"/>
      <c r="C27" s="1265"/>
      <c r="D27" s="1091"/>
      <c r="E27" s="320"/>
      <c r="F27" s="320"/>
      <c r="G27" s="320"/>
      <c r="H27" s="320"/>
      <c r="I27" s="320"/>
      <c r="J27" s="320"/>
      <c r="K27" s="320"/>
      <c r="L27" s="320"/>
      <c r="M27" s="296"/>
      <c r="N27" s="56"/>
      <c r="O27" s="747"/>
      <c r="P27" s="747"/>
      <c r="Q27" s="747"/>
      <c r="R27" s="747"/>
      <c r="S27" s="747"/>
      <c r="T27" s="747"/>
      <c r="U27" s="747"/>
      <c r="V27" s="39"/>
      <c r="W27" s="57"/>
      <c r="X27" s="56" t="s">
        <v>552</v>
      </c>
      <c r="Y27" s="205"/>
      <c r="Z27" s="547"/>
    </row>
    <row r="28" spans="1:26" ht="66.75" customHeight="1">
      <c r="A28" s="324" t="s">
        <v>23</v>
      </c>
      <c r="B28" s="321" t="s">
        <v>502</v>
      </c>
      <c r="C28" s="519" t="s">
        <v>339</v>
      </c>
      <c r="D28" s="125" t="s">
        <v>647</v>
      </c>
      <c r="E28" s="46">
        <v>22</v>
      </c>
      <c r="F28" s="32">
        <v>19</v>
      </c>
      <c r="G28" s="32"/>
      <c r="H28" s="32"/>
      <c r="I28" s="32">
        <v>2</v>
      </c>
      <c r="J28" s="32">
        <v>1</v>
      </c>
      <c r="K28" s="32"/>
      <c r="L28" s="17">
        <f>E28+F28+G28+H28+I28+J28</f>
        <v>44</v>
      </c>
      <c r="M28" s="52">
        <f>L28/17</f>
        <v>2.588235294117647</v>
      </c>
      <c r="N28" s="55" t="s">
        <v>18</v>
      </c>
      <c r="O28" s="310">
        <v>8</v>
      </c>
      <c r="P28" s="182">
        <v>76</v>
      </c>
      <c r="Q28" s="182">
        <v>8</v>
      </c>
      <c r="R28" s="182">
        <v>24</v>
      </c>
      <c r="S28" s="182">
        <v>6</v>
      </c>
      <c r="T28" s="182">
        <v>6</v>
      </c>
      <c r="U28" s="182"/>
      <c r="V28" s="182">
        <f>O28+P28+Q28+R28+S28+T28</f>
        <v>128</v>
      </c>
      <c r="W28" s="311">
        <f t="shared" si="0"/>
        <v>5.333333333333333</v>
      </c>
      <c r="X28" s="1154" t="s">
        <v>18</v>
      </c>
      <c r="Y28" s="206"/>
      <c r="Z28" s="201">
        <f>V28+L28</f>
        <v>172</v>
      </c>
    </row>
    <row r="29" spans="1:26" ht="61.5" customHeight="1">
      <c r="A29" s="324" t="s">
        <v>272</v>
      </c>
      <c r="B29" s="321" t="s">
        <v>503</v>
      </c>
      <c r="C29" s="521" t="s">
        <v>537</v>
      </c>
      <c r="D29" s="188" t="s">
        <v>630</v>
      </c>
      <c r="E29" s="46"/>
      <c r="F29" s="32"/>
      <c r="G29" s="32"/>
      <c r="H29" s="32"/>
      <c r="I29" s="32"/>
      <c r="J29" s="32"/>
      <c r="K29" s="32"/>
      <c r="L29" s="17"/>
      <c r="M29" s="52"/>
      <c r="N29" s="55"/>
      <c r="O29" s="31">
        <v>12</v>
      </c>
      <c r="P29" s="32">
        <v>24</v>
      </c>
      <c r="Q29" s="32">
        <v>2</v>
      </c>
      <c r="R29" s="32"/>
      <c r="S29" s="32">
        <v>2</v>
      </c>
      <c r="T29" s="32">
        <v>2</v>
      </c>
      <c r="U29" s="32"/>
      <c r="V29" s="17">
        <f>O29+P29+Q29+R29+S29+T29</f>
        <v>42</v>
      </c>
      <c r="W29" s="26">
        <f t="shared" si="0"/>
        <v>1.75</v>
      </c>
      <c r="X29" s="1153"/>
      <c r="Y29" s="206"/>
      <c r="Z29" s="201">
        <f>V29+L29</f>
        <v>42</v>
      </c>
    </row>
    <row r="30" spans="1:26" s="134" customFormat="1" ht="52.5" customHeight="1">
      <c r="A30" s="325" t="s">
        <v>176</v>
      </c>
      <c r="B30" s="189" t="s">
        <v>26</v>
      </c>
      <c r="C30" s="1272" t="s">
        <v>339</v>
      </c>
      <c r="D30" s="77" t="s">
        <v>647</v>
      </c>
      <c r="E30" s="47"/>
      <c r="F30" s="17"/>
      <c r="G30" s="17"/>
      <c r="H30" s="17"/>
      <c r="I30" s="17"/>
      <c r="J30" s="17"/>
      <c r="K30" s="17"/>
      <c r="L30" s="17"/>
      <c r="M30" s="52"/>
      <c r="N30" s="42"/>
      <c r="O30" s="19"/>
      <c r="P30" s="17"/>
      <c r="Q30" s="17"/>
      <c r="R30" s="17"/>
      <c r="S30" s="17"/>
      <c r="T30" s="17"/>
      <c r="U30" s="17">
        <v>72</v>
      </c>
      <c r="V30" s="17">
        <v>72</v>
      </c>
      <c r="W30" s="26">
        <f t="shared" si="0"/>
        <v>3</v>
      </c>
      <c r="X30" s="1129" t="s">
        <v>18</v>
      </c>
      <c r="Y30" s="381"/>
      <c r="Z30" s="201">
        <f>V30+L30</f>
        <v>72</v>
      </c>
    </row>
    <row r="31" spans="1:26" ht="55.5" customHeight="1" thickBot="1">
      <c r="A31" s="326" t="s">
        <v>177</v>
      </c>
      <c r="B31" s="319" t="s">
        <v>24</v>
      </c>
      <c r="C31" s="1200"/>
      <c r="D31" s="657"/>
      <c r="E31" s="48"/>
      <c r="F31" s="23"/>
      <c r="G31" s="23"/>
      <c r="H31" s="23"/>
      <c r="I31" s="23"/>
      <c r="J31" s="23"/>
      <c r="K31" s="23"/>
      <c r="L31" s="17"/>
      <c r="M31" s="52"/>
      <c r="N31" s="55"/>
      <c r="O31" s="334"/>
      <c r="P31" s="87"/>
      <c r="Q31" s="87"/>
      <c r="R31" s="87"/>
      <c r="S31" s="87"/>
      <c r="T31" s="87"/>
      <c r="U31" s="87">
        <v>144</v>
      </c>
      <c r="V31" s="87">
        <v>144</v>
      </c>
      <c r="W31" s="335">
        <f t="shared" si="0"/>
        <v>6</v>
      </c>
      <c r="X31" s="1130"/>
      <c r="Y31" s="544"/>
      <c r="Z31" s="202">
        <f>V31+L31</f>
        <v>144</v>
      </c>
    </row>
    <row r="32" spans="1:26" ht="54" customHeight="1" thickBot="1">
      <c r="A32" s="1224" t="s">
        <v>218</v>
      </c>
      <c r="B32" s="1225"/>
      <c r="C32" s="1225"/>
      <c r="D32" s="1225"/>
      <c r="E32" s="1225"/>
      <c r="F32" s="1225"/>
      <c r="G32" s="1225"/>
      <c r="H32" s="1225"/>
      <c r="I32" s="1225"/>
      <c r="J32" s="1225"/>
      <c r="K32" s="1225"/>
      <c r="L32" s="1225"/>
      <c r="M32" s="1263"/>
      <c r="N32" s="56" t="s">
        <v>552</v>
      </c>
      <c r="O32" s="747"/>
      <c r="P32" s="747"/>
      <c r="Q32" s="747"/>
      <c r="R32" s="747"/>
      <c r="S32" s="747"/>
      <c r="T32" s="747"/>
      <c r="U32" s="747"/>
      <c r="V32" s="39"/>
      <c r="W32" s="57"/>
      <c r="X32" s="56"/>
      <c r="Y32" s="205"/>
      <c r="Z32" s="547"/>
    </row>
    <row r="33" spans="1:26" ht="47.25" customHeight="1">
      <c r="A33" s="324" t="s">
        <v>219</v>
      </c>
      <c r="B33" s="321" t="s">
        <v>504</v>
      </c>
      <c r="C33" s="1244" t="s">
        <v>317</v>
      </c>
      <c r="D33" s="1275" t="s">
        <v>612</v>
      </c>
      <c r="E33" s="46">
        <v>56</v>
      </c>
      <c r="F33" s="32">
        <v>46</v>
      </c>
      <c r="G33" s="32">
        <v>6</v>
      </c>
      <c r="H33" s="32"/>
      <c r="I33" s="32">
        <v>4</v>
      </c>
      <c r="J33" s="32">
        <v>2</v>
      </c>
      <c r="K33" s="32"/>
      <c r="L33" s="17">
        <f>E33+F33+G33+H33+I33+J33</f>
        <v>114</v>
      </c>
      <c r="M33" s="52">
        <f>L33/17</f>
        <v>6.705882352941177</v>
      </c>
      <c r="N33" s="54" t="s">
        <v>18</v>
      </c>
      <c r="O33" s="310"/>
      <c r="P33" s="182"/>
      <c r="Q33" s="182"/>
      <c r="R33" s="182"/>
      <c r="S33" s="182"/>
      <c r="T33" s="182"/>
      <c r="U33" s="182"/>
      <c r="V33" s="182"/>
      <c r="W33" s="311"/>
      <c r="X33" s="54"/>
      <c r="Y33" s="206"/>
      <c r="Z33" s="201">
        <f>V33+L33</f>
        <v>114</v>
      </c>
    </row>
    <row r="34" spans="1:26" ht="47.25" customHeight="1">
      <c r="A34" s="325" t="s">
        <v>220</v>
      </c>
      <c r="B34" s="189" t="s">
        <v>26</v>
      </c>
      <c r="C34" s="1245"/>
      <c r="D34" s="1276"/>
      <c r="E34" s="47"/>
      <c r="F34" s="17"/>
      <c r="G34" s="17"/>
      <c r="H34" s="17"/>
      <c r="I34" s="17"/>
      <c r="J34" s="17"/>
      <c r="K34" s="17">
        <v>72</v>
      </c>
      <c r="L34" s="17">
        <v>72</v>
      </c>
      <c r="M34" s="52">
        <f>L34/17</f>
        <v>4.235294117647059</v>
      </c>
      <c r="N34" s="1129" t="s">
        <v>18</v>
      </c>
      <c r="O34" s="19"/>
      <c r="P34" s="17"/>
      <c r="Q34" s="17"/>
      <c r="R34" s="17"/>
      <c r="S34" s="17"/>
      <c r="T34" s="17"/>
      <c r="U34" s="17"/>
      <c r="V34" s="17"/>
      <c r="W34" s="26"/>
      <c r="X34" s="42"/>
      <c r="Y34" s="381"/>
      <c r="Z34" s="201">
        <f>V34+L34</f>
        <v>72</v>
      </c>
    </row>
    <row r="35" spans="1:26" ht="47.25" customHeight="1" thickBot="1">
      <c r="A35" s="326" t="s">
        <v>221</v>
      </c>
      <c r="B35" s="319" t="s">
        <v>24</v>
      </c>
      <c r="C35" s="1232"/>
      <c r="D35" s="1277"/>
      <c r="E35" s="48"/>
      <c r="F35" s="23"/>
      <c r="G35" s="23"/>
      <c r="H35" s="23"/>
      <c r="I35" s="23"/>
      <c r="J35" s="23"/>
      <c r="K35" s="23">
        <v>144</v>
      </c>
      <c r="L35" s="17">
        <v>144</v>
      </c>
      <c r="M35" s="52">
        <f>L35/17</f>
        <v>8.470588235294118</v>
      </c>
      <c r="N35" s="1130"/>
      <c r="O35" s="334"/>
      <c r="P35" s="87"/>
      <c r="Q35" s="87"/>
      <c r="R35" s="87"/>
      <c r="S35" s="87"/>
      <c r="T35" s="87"/>
      <c r="U35" s="87"/>
      <c r="V35" s="87"/>
      <c r="W35" s="335"/>
      <c r="X35" s="55"/>
      <c r="Y35" s="544"/>
      <c r="Z35" s="202">
        <f>V35+L35</f>
        <v>144</v>
      </c>
    </row>
    <row r="36" spans="1:26" ht="54" customHeight="1" thickBot="1">
      <c r="A36" s="322"/>
      <c r="B36" s="323"/>
      <c r="C36" s="56"/>
      <c r="D36" s="88"/>
      <c r="E36" s="327">
        <f>SUM(E14:E35)</f>
        <v>162</v>
      </c>
      <c r="F36" s="327">
        <f aca="true" t="shared" si="1" ref="F36:L36">SUM(F14:F35)</f>
        <v>171</v>
      </c>
      <c r="G36" s="327">
        <f t="shared" si="1"/>
        <v>19</v>
      </c>
      <c r="H36" s="327">
        <f t="shared" si="1"/>
        <v>0</v>
      </c>
      <c r="I36" s="327">
        <f t="shared" si="1"/>
        <v>22</v>
      </c>
      <c r="J36" s="327">
        <f t="shared" si="1"/>
        <v>18</v>
      </c>
      <c r="K36" s="327">
        <f t="shared" si="1"/>
        <v>216</v>
      </c>
      <c r="L36" s="327">
        <f t="shared" si="1"/>
        <v>608</v>
      </c>
      <c r="M36" s="305">
        <f>SUM(M14:M35)</f>
        <v>35.76470588235294</v>
      </c>
      <c r="N36" s="306"/>
      <c r="O36" s="307">
        <f>SUM(O14:O35)</f>
        <v>156</v>
      </c>
      <c r="P36" s="307">
        <f aca="true" t="shared" si="2" ref="P36:W36">SUM(P14:P35)</f>
        <v>374</v>
      </c>
      <c r="Q36" s="307">
        <f t="shared" si="2"/>
        <v>40</v>
      </c>
      <c r="R36" s="307">
        <f t="shared" si="2"/>
        <v>24</v>
      </c>
      <c r="S36" s="307">
        <f t="shared" si="2"/>
        <v>32</v>
      </c>
      <c r="T36" s="307">
        <f t="shared" si="2"/>
        <v>22</v>
      </c>
      <c r="U36" s="307">
        <f t="shared" si="2"/>
        <v>216</v>
      </c>
      <c r="V36" s="307">
        <f t="shared" si="2"/>
        <v>864</v>
      </c>
      <c r="W36" s="307">
        <f t="shared" si="2"/>
        <v>35.99999999999999</v>
      </c>
      <c r="X36" s="306"/>
      <c r="Y36" s="328"/>
      <c r="Z36" s="336">
        <f>V36+L36</f>
        <v>1472</v>
      </c>
    </row>
    <row r="37" spans="1:26" ht="44.25" customHeight="1">
      <c r="A37" s="7"/>
      <c r="B37" s="8"/>
      <c r="C37" s="9"/>
      <c r="D37" s="9"/>
      <c r="E37" s="8"/>
      <c r="F37" s="8"/>
      <c r="G37" s="8"/>
      <c r="H37" s="8"/>
      <c r="I37" s="8"/>
      <c r="J37" s="8"/>
      <c r="K37" s="8"/>
      <c r="L37" s="7"/>
      <c r="M37" s="7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133"/>
    </row>
    <row r="38" spans="1:26" ht="36" customHeight="1">
      <c r="A38" s="1140" t="s">
        <v>434</v>
      </c>
      <c r="B38" s="1140"/>
      <c r="C38" s="1140"/>
      <c r="D38" s="903"/>
      <c r="E38" s="8"/>
      <c r="F38" s="8"/>
      <c r="G38" s="8"/>
      <c r="H38" s="8"/>
      <c r="I38" s="8"/>
      <c r="J38" s="8"/>
      <c r="K38" s="8"/>
      <c r="L38" s="8"/>
      <c r="M38" s="8"/>
      <c r="N38" s="190"/>
      <c r="O38" s="190"/>
      <c r="P38" s="190"/>
      <c r="Q38" s="190"/>
      <c r="R38" s="190"/>
      <c r="S38" s="190"/>
      <c r="T38" s="190"/>
      <c r="U38" s="190"/>
      <c r="V38" s="6"/>
      <c r="W38" s="6"/>
      <c r="X38" s="6"/>
      <c r="Y38" s="6"/>
      <c r="Z38" s="133"/>
    </row>
    <row r="39" spans="1:26" ht="20.25">
      <c r="A39" s="10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2"/>
      <c r="O39" s="11"/>
      <c r="P39" s="12"/>
      <c r="Q39" s="12"/>
      <c r="R39" s="12"/>
      <c r="S39" s="12"/>
      <c r="T39" s="12"/>
      <c r="U39" s="12"/>
      <c r="V39" s="11"/>
      <c r="W39" s="11"/>
      <c r="X39" s="6"/>
      <c r="Y39" s="6"/>
      <c r="Z39" s="133"/>
    </row>
    <row r="40" spans="1:26" ht="41.25" customHeight="1">
      <c r="A40" s="1145" t="s">
        <v>421</v>
      </c>
      <c r="B40" s="1145"/>
      <c r="C40" s="1145"/>
      <c r="D40" s="656"/>
      <c r="E40" s="8"/>
      <c r="F40" s="8"/>
      <c r="G40" s="8"/>
      <c r="H40" s="8"/>
      <c r="I40" s="8"/>
      <c r="J40" s="8"/>
      <c r="K40" s="8"/>
      <c r="L40" s="8"/>
      <c r="M40" s="8"/>
      <c r="N40" s="13"/>
      <c r="O40" s="8"/>
      <c r="P40" s="13"/>
      <c r="Q40" s="13"/>
      <c r="R40" s="13"/>
      <c r="S40" s="13"/>
      <c r="T40" s="13"/>
      <c r="U40" s="13"/>
      <c r="V40" s="6"/>
      <c r="W40" s="6"/>
      <c r="X40" s="6"/>
      <c r="Y40" s="6"/>
      <c r="Z40" s="133"/>
    </row>
    <row r="41" spans="1:26" ht="17.25" customHeight="1">
      <c r="A41" s="10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3"/>
      <c r="O41" s="6"/>
      <c r="P41" s="15"/>
      <c r="Q41" s="15"/>
      <c r="R41" s="15"/>
      <c r="S41" s="15"/>
      <c r="T41" s="15"/>
      <c r="U41" s="15"/>
      <c r="V41" s="6"/>
      <c r="W41" s="6"/>
      <c r="X41" s="6"/>
      <c r="Y41" s="6"/>
      <c r="Z41" s="133"/>
    </row>
    <row r="42" spans="1:26" ht="48" customHeight="1">
      <c r="A42" s="1145" t="s">
        <v>554</v>
      </c>
      <c r="B42" s="1145"/>
      <c r="C42" s="1145"/>
      <c r="D42" s="656"/>
      <c r="E42" s="758"/>
      <c r="F42" s="758"/>
      <c r="G42" s="11"/>
      <c r="H42" s="11"/>
      <c r="I42" s="11"/>
      <c r="J42" s="11"/>
      <c r="K42" s="11"/>
      <c r="L42" s="11"/>
      <c r="M42" s="11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133"/>
    </row>
    <row r="43" spans="1:26" ht="20.25">
      <c r="A43" s="10"/>
      <c r="B43" s="1143"/>
      <c r="C43" s="1143"/>
      <c r="D43" s="1143"/>
      <c r="E43" s="1143"/>
      <c r="F43" s="1143"/>
      <c r="G43" s="11"/>
      <c r="H43" s="11"/>
      <c r="I43" s="11"/>
      <c r="J43" s="11"/>
      <c r="K43" s="11"/>
      <c r="L43" s="14"/>
      <c r="M43" s="14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133"/>
    </row>
    <row r="44" spans="1:26" ht="20.25">
      <c r="A44" s="10"/>
      <c r="B44" s="1143"/>
      <c r="C44" s="1143"/>
      <c r="D44" s="1143"/>
      <c r="E44" s="1143"/>
      <c r="F44" s="1143"/>
      <c r="G44" s="11"/>
      <c r="H44" s="11"/>
      <c r="I44" s="11"/>
      <c r="J44" s="11"/>
      <c r="K44" s="11"/>
      <c r="L44" s="11"/>
      <c r="M44" s="11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133"/>
    </row>
    <row r="45" spans="1:26" ht="20.25">
      <c r="A45" s="10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133"/>
    </row>
  </sheetData>
  <sheetProtection selectLockedCells="1" selectUnlockedCells="1"/>
  <mergeCells count="36">
    <mergeCell ref="N34:N35"/>
    <mergeCell ref="A42:C42"/>
    <mergeCell ref="C30:C31"/>
    <mergeCell ref="A21:C21"/>
    <mergeCell ref="X11:X12"/>
    <mergeCell ref="A9:C9"/>
    <mergeCell ref="A11:A12"/>
    <mergeCell ref="D14:D15"/>
    <mergeCell ref="D25:D26"/>
    <mergeCell ref="D33:D35"/>
    <mergeCell ref="A1:B1"/>
    <mergeCell ref="A2:B2"/>
    <mergeCell ref="A3:B3"/>
    <mergeCell ref="A4:B4"/>
    <mergeCell ref="A6:Y6"/>
    <mergeCell ref="A8:C8"/>
    <mergeCell ref="Z11:Z12"/>
    <mergeCell ref="A13:C13"/>
    <mergeCell ref="C33:C35"/>
    <mergeCell ref="Y11:Y12"/>
    <mergeCell ref="N11:N12"/>
    <mergeCell ref="O11:W11"/>
    <mergeCell ref="B11:B12"/>
    <mergeCell ref="C11:C12"/>
    <mergeCell ref="E11:M11"/>
    <mergeCell ref="C14:C15"/>
    <mergeCell ref="B44:F44"/>
    <mergeCell ref="A7:Y7"/>
    <mergeCell ref="A32:M32"/>
    <mergeCell ref="A40:C40"/>
    <mergeCell ref="A38:C38"/>
    <mergeCell ref="A19:C19"/>
    <mergeCell ref="A27:C27"/>
    <mergeCell ref="B43:F43"/>
    <mergeCell ref="X30:X31"/>
    <mergeCell ref="X28:X29"/>
  </mergeCells>
  <printOptions/>
  <pageMargins left="0.2701388888888889" right="0.12986111111111112" top="0.2798611111111111" bottom="0.3" header="0.5118055555555555" footer="0.5118055555555555"/>
  <pageSetup fitToHeight="1" fitToWidth="1" horizontalDpi="300" verticalDpi="300" orientation="landscape" paperSize="9" scale="2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view="pageBreakPreview" zoomScale="40" zoomScaleNormal="75" zoomScaleSheetLayoutView="40" zoomScalePageLayoutView="0" workbookViewId="0" topLeftCell="A3">
      <selection activeCell="D14" sqref="D14"/>
    </sheetView>
  </sheetViews>
  <sheetFormatPr defaultColWidth="9.140625" defaultRowHeight="12.75"/>
  <cols>
    <col min="1" max="1" width="22.8515625" style="3" customWidth="1"/>
    <col min="2" max="2" width="100.140625" style="4" customWidth="1"/>
    <col min="3" max="3" width="47.421875" style="4" customWidth="1"/>
    <col min="4" max="4" width="58.8515625" style="4" customWidth="1"/>
    <col min="5" max="10" width="10.7109375" style="4" customWidth="1"/>
    <col min="11" max="11" width="14.00390625" style="4" customWidth="1"/>
    <col min="12" max="12" width="10.7109375" style="4" customWidth="1"/>
    <col min="13" max="13" width="14.421875" style="4" customWidth="1"/>
    <col min="14" max="14" width="11.140625" style="4" customWidth="1"/>
    <col min="15" max="20" width="10.7109375" style="4" customWidth="1"/>
    <col min="21" max="21" width="13.7109375" style="4" customWidth="1"/>
    <col min="22" max="22" width="12.8515625" style="4" customWidth="1"/>
    <col min="23" max="23" width="12.140625" style="4" customWidth="1"/>
    <col min="24" max="24" width="11.7109375" style="4" customWidth="1"/>
    <col min="25" max="25" width="15.7109375" style="4" customWidth="1"/>
    <col min="26" max="26" width="17.421875" style="134" customWidth="1"/>
    <col min="27" max="16384" width="9.140625" style="4" customWidth="1"/>
  </cols>
  <sheetData>
    <row r="1" spans="1:4" ht="42" customHeight="1">
      <c r="A1" s="1095" t="s">
        <v>13</v>
      </c>
      <c r="B1" s="1095"/>
      <c r="C1" s="1"/>
      <c r="D1" s="1"/>
    </row>
    <row r="2" spans="1:4" ht="36" customHeight="1">
      <c r="A2" s="1095" t="s">
        <v>27</v>
      </c>
      <c r="B2" s="1095"/>
      <c r="C2" s="1"/>
      <c r="D2" s="1"/>
    </row>
    <row r="3" spans="1:4" ht="40.5" customHeight="1">
      <c r="A3" s="1095" t="s">
        <v>28</v>
      </c>
      <c r="B3" s="1095"/>
      <c r="C3" s="1"/>
      <c r="D3" s="1"/>
    </row>
    <row r="4" spans="1:4" ht="39" customHeight="1">
      <c r="A4" s="1095" t="s">
        <v>416</v>
      </c>
      <c r="B4" s="1095"/>
      <c r="C4" s="1"/>
      <c r="D4" s="1"/>
    </row>
    <row r="5" spans="2:4" ht="23.25">
      <c r="B5" s="16"/>
      <c r="C5" s="1"/>
      <c r="D5" s="1"/>
    </row>
    <row r="6" spans="1:25" ht="48.75" customHeight="1">
      <c r="A6" s="1096" t="s">
        <v>494</v>
      </c>
      <c r="B6" s="1096"/>
      <c r="C6" s="1096"/>
      <c r="D6" s="1096"/>
      <c r="E6" s="1096"/>
      <c r="F6" s="1096"/>
      <c r="G6" s="1096"/>
      <c r="H6" s="1096"/>
      <c r="I6" s="1096"/>
      <c r="J6" s="1096"/>
      <c r="K6" s="1096"/>
      <c r="L6" s="1096"/>
      <c r="M6" s="1096"/>
      <c r="N6" s="1096"/>
      <c r="O6" s="1096"/>
      <c r="P6" s="1096"/>
      <c r="Q6" s="1096"/>
      <c r="R6" s="1096"/>
      <c r="S6" s="1096"/>
      <c r="T6" s="1096"/>
      <c r="U6" s="1096"/>
      <c r="V6" s="1096"/>
      <c r="W6" s="1096"/>
      <c r="X6" s="1096"/>
      <c r="Y6" s="1096"/>
    </row>
    <row r="7" spans="1:25" ht="41.25" customHeight="1">
      <c r="A7" s="1097" t="s">
        <v>507</v>
      </c>
      <c r="B7" s="1097"/>
      <c r="C7" s="1097"/>
      <c r="D7" s="1097"/>
      <c r="E7" s="1097"/>
      <c r="F7" s="1097"/>
      <c r="G7" s="1097"/>
      <c r="H7" s="1097"/>
      <c r="I7" s="1097"/>
      <c r="J7" s="1097"/>
      <c r="K7" s="1097"/>
      <c r="L7" s="1097"/>
      <c r="M7" s="1097"/>
      <c r="N7" s="1097"/>
      <c r="O7" s="1097"/>
      <c r="P7" s="1097"/>
      <c r="Q7" s="1097"/>
      <c r="R7" s="1097"/>
      <c r="S7" s="1097"/>
      <c r="T7" s="1097"/>
      <c r="U7" s="1097"/>
      <c r="V7" s="1097"/>
      <c r="W7" s="1097"/>
      <c r="X7" s="1097"/>
      <c r="Y7" s="1097"/>
    </row>
    <row r="8" spans="1:25" s="134" customFormat="1" ht="39.75" customHeight="1">
      <c r="A8" s="1098" t="s">
        <v>15</v>
      </c>
      <c r="B8" s="1098"/>
      <c r="C8" s="1098"/>
      <c r="D8" s="901"/>
      <c r="E8" s="142"/>
      <c r="F8" s="142"/>
      <c r="G8" s="142"/>
      <c r="H8" s="142"/>
      <c r="I8" s="142"/>
      <c r="J8" s="142"/>
      <c r="K8" s="142"/>
      <c r="L8" s="143"/>
      <c r="M8" s="143"/>
      <c r="N8" s="143"/>
      <c r="O8" s="143"/>
      <c r="P8" s="142"/>
      <c r="Q8" s="142"/>
      <c r="R8" s="142"/>
      <c r="S8" s="142"/>
      <c r="T8" s="142"/>
      <c r="U8" s="142"/>
      <c r="V8" s="142"/>
      <c r="W8" s="142"/>
      <c r="X8" s="142"/>
      <c r="Y8" s="142"/>
    </row>
    <row r="9" spans="1:25" s="134" customFormat="1" ht="39.75" customHeight="1">
      <c r="A9" s="1098" t="s">
        <v>649</v>
      </c>
      <c r="B9" s="1098"/>
      <c r="C9" s="1098"/>
      <c r="D9" s="901"/>
      <c r="E9" s="142"/>
      <c r="F9" s="142"/>
      <c r="G9" s="142"/>
      <c r="H9" s="142"/>
      <c r="I9" s="142"/>
      <c r="J9" s="142"/>
      <c r="K9" s="142"/>
      <c r="L9" s="143"/>
      <c r="M9" s="143"/>
      <c r="N9" s="143"/>
      <c r="O9" s="143"/>
      <c r="P9" s="142"/>
      <c r="Q9" s="142"/>
      <c r="R9" s="142"/>
      <c r="S9" s="142"/>
      <c r="T9" s="142"/>
      <c r="U9" s="142"/>
      <c r="V9" s="142"/>
      <c r="W9" s="142"/>
      <c r="X9" s="142"/>
      <c r="Y9" s="142"/>
    </row>
    <row r="10" spans="1:25" ht="18.75" thickBot="1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6" ht="42" customHeight="1" thickBot="1">
      <c r="A11" s="1101" t="s">
        <v>0</v>
      </c>
      <c r="B11" s="1101" t="s">
        <v>14</v>
      </c>
      <c r="C11" s="1103" t="s">
        <v>5</v>
      </c>
      <c r="D11" s="915"/>
      <c r="E11" s="1106" t="s">
        <v>505</v>
      </c>
      <c r="F11" s="1106"/>
      <c r="G11" s="1106"/>
      <c r="H11" s="1106"/>
      <c r="I11" s="1106"/>
      <c r="J11" s="1106"/>
      <c r="K11" s="1106"/>
      <c r="L11" s="1106"/>
      <c r="M11" s="1148"/>
      <c r="N11" s="1175" t="s">
        <v>1</v>
      </c>
      <c r="O11" s="1106" t="s">
        <v>506</v>
      </c>
      <c r="P11" s="1111"/>
      <c r="Q11" s="1111"/>
      <c r="R11" s="1111"/>
      <c r="S11" s="1111"/>
      <c r="T11" s="1111"/>
      <c r="U11" s="1111"/>
      <c r="V11" s="1111"/>
      <c r="W11" s="1271"/>
      <c r="X11" s="1175" t="s">
        <v>1</v>
      </c>
      <c r="Y11" s="1269" t="s">
        <v>6</v>
      </c>
      <c r="Z11" s="1267" t="s">
        <v>8</v>
      </c>
    </row>
    <row r="12" spans="1:26" ht="139.5" customHeight="1" thickBot="1">
      <c r="A12" s="1102"/>
      <c r="B12" s="1102"/>
      <c r="C12" s="1104"/>
      <c r="D12" s="1081" t="s">
        <v>594</v>
      </c>
      <c r="E12" s="1079" t="s">
        <v>10</v>
      </c>
      <c r="F12" s="720" t="s">
        <v>11</v>
      </c>
      <c r="G12" s="720" t="s">
        <v>496</v>
      </c>
      <c r="H12" s="720" t="s">
        <v>456</v>
      </c>
      <c r="I12" s="720" t="s">
        <v>498</v>
      </c>
      <c r="J12" s="720" t="s">
        <v>497</v>
      </c>
      <c r="K12" s="720" t="s">
        <v>580</v>
      </c>
      <c r="L12" s="720" t="s">
        <v>12</v>
      </c>
      <c r="M12" s="682" t="s">
        <v>7</v>
      </c>
      <c r="N12" s="1109"/>
      <c r="O12" s="719" t="s">
        <v>10</v>
      </c>
      <c r="P12" s="720" t="s">
        <v>11</v>
      </c>
      <c r="Q12" s="720" t="s">
        <v>496</v>
      </c>
      <c r="R12" s="720" t="s">
        <v>456</v>
      </c>
      <c r="S12" s="720" t="s">
        <v>498</v>
      </c>
      <c r="T12" s="720" t="s">
        <v>497</v>
      </c>
      <c r="U12" s="720" t="s">
        <v>580</v>
      </c>
      <c r="V12" s="720" t="s">
        <v>12</v>
      </c>
      <c r="W12" s="682" t="s">
        <v>7</v>
      </c>
      <c r="X12" s="1273"/>
      <c r="Y12" s="1270"/>
      <c r="Z12" s="1268"/>
    </row>
    <row r="13" spans="1:26" ht="34.5" customHeight="1" thickBot="1">
      <c r="A13" s="1151" t="s">
        <v>19</v>
      </c>
      <c r="B13" s="1152"/>
      <c r="C13" s="1152"/>
      <c r="D13" s="1082"/>
      <c r="E13" s="735"/>
      <c r="F13" s="666"/>
      <c r="G13" s="666"/>
      <c r="H13" s="666"/>
      <c r="I13" s="666"/>
      <c r="J13" s="666"/>
      <c r="K13" s="666"/>
      <c r="L13" s="666"/>
      <c r="M13" s="667"/>
      <c r="N13" s="62"/>
      <c r="O13" s="668"/>
      <c r="P13" s="669"/>
      <c r="Q13" s="669"/>
      <c r="R13" s="669"/>
      <c r="S13" s="669"/>
      <c r="T13" s="669"/>
      <c r="U13" s="669"/>
      <c r="V13" s="666"/>
      <c r="W13" s="667"/>
      <c r="X13" s="62"/>
      <c r="Y13" s="759"/>
      <c r="Z13" s="411"/>
    </row>
    <row r="14" spans="1:26" ht="43.5" customHeight="1">
      <c r="A14" s="325" t="s">
        <v>107</v>
      </c>
      <c r="B14" s="189" t="s">
        <v>108</v>
      </c>
      <c r="C14" s="1198" t="s">
        <v>67</v>
      </c>
      <c r="D14" s="125" t="s">
        <v>624</v>
      </c>
      <c r="E14" s="48"/>
      <c r="F14" s="23"/>
      <c r="G14" s="39"/>
      <c r="H14" s="39"/>
      <c r="I14" s="39"/>
      <c r="J14" s="39"/>
      <c r="K14" s="39"/>
      <c r="L14" s="39"/>
      <c r="M14" s="63"/>
      <c r="N14" s="55"/>
      <c r="O14" s="84">
        <v>40</v>
      </c>
      <c r="P14" s="69">
        <v>8</v>
      </c>
      <c r="Q14" s="69">
        <v>4</v>
      </c>
      <c r="R14" s="69"/>
      <c r="S14" s="69">
        <v>4</v>
      </c>
      <c r="T14" s="69">
        <v>2</v>
      </c>
      <c r="U14" s="69"/>
      <c r="V14" s="182">
        <f>O14+P14+Q14+R14+S14+T14</f>
        <v>58</v>
      </c>
      <c r="W14" s="311">
        <f>V14/24</f>
        <v>2.4166666666666665</v>
      </c>
      <c r="X14" s="55" t="s">
        <v>18</v>
      </c>
      <c r="Y14" s="107"/>
      <c r="Z14" s="760">
        <f>V14+L14</f>
        <v>58</v>
      </c>
    </row>
    <row r="15" spans="1:26" ht="37.5" customHeight="1">
      <c r="A15" s="325" t="s">
        <v>109</v>
      </c>
      <c r="B15" s="189" t="s">
        <v>16</v>
      </c>
      <c r="C15" s="1262"/>
      <c r="D15" s="188"/>
      <c r="E15" s="47">
        <v>30</v>
      </c>
      <c r="F15" s="17">
        <v>12</v>
      </c>
      <c r="G15" s="17">
        <v>6</v>
      </c>
      <c r="H15" s="17"/>
      <c r="I15" s="17">
        <v>4</v>
      </c>
      <c r="J15" s="17">
        <v>6</v>
      </c>
      <c r="K15" s="17"/>
      <c r="L15" s="17">
        <f>E15+F15+G15+H15+I15+J15</f>
        <v>58</v>
      </c>
      <c r="M15" s="52">
        <f>L15/17</f>
        <v>3.411764705882353</v>
      </c>
      <c r="N15" s="42" t="s">
        <v>17</v>
      </c>
      <c r="O15" s="19"/>
      <c r="P15" s="17"/>
      <c r="Q15" s="17"/>
      <c r="R15" s="17"/>
      <c r="S15" s="17"/>
      <c r="T15" s="17"/>
      <c r="U15" s="17"/>
      <c r="V15" s="17"/>
      <c r="W15" s="26"/>
      <c r="X15" s="42"/>
      <c r="Y15" s="106"/>
      <c r="Z15" s="203">
        <f>V15+L15</f>
        <v>58</v>
      </c>
    </row>
    <row r="16" spans="1:26" ht="36" customHeight="1">
      <c r="A16" s="325" t="s">
        <v>112</v>
      </c>
      <c r="B16" s="189" t="s">
        <v>3</v>
      </c>
      <c r="C16" s="521" t="s">
        <v>537</v>
      </c>
      <c r="D16" s="95" t="s">
        <v>630</v>
      </c>
      <c r="E16" s="47">
        <v>2</v>
      </c>
      <c r="F16" s="17">
        <v>28</v>
      </c>
      <c r="G16" s="17">
        <v>3</v>
      </c>
      <c r="H16" s="17"/>
      <c r="I16" s="17">
        <v>4</v>
      </c>
      <c r="J16" s="17">
        <v>1</v>
      </c>
      <c r="K16" s="17"/>
      <c r="L16" s="17">
        <f>E16+F16+G16+H16+I16+J16</f>
        <v>38</v>
      </c>
      <c r="M16" s="52">
        <f>L16/17</f>
        <v>2.235294117647059</v>
      </c>
      <c r="N16" s="55" t="s">
        <v>18</v>
      </c>
      <c r="O16" s="19"/>
      <c r="P16" s="17">
        <v>50</v>
      </c>
      <c r="Q16" s="17">
        <v>3</v>
      </c>
      <c r="R16" s="17"/>
      <c r="S16" s="17">
        <v>4</v>
      </c>
      <c r="T16" s="17">
        <v>1</v>
      </c>
      <c r="U16" s="17"/>
      <c r="V16" s="17">
        <f>O16+P16+Q16+R16+S16+T16</f>
        <v>58</v>
      </c>
      <c r="W16" s="26">
        <f aca="true" t="shared" si="0" ref="W16:W31">V16/24</f>
        <v>2.4166666666666665</v>
      </c>
      <c r="X16" s="42" t="s">
        <v>18</v>
      </c>
      <c r="Y16" s="381"/>
      <c r="Z16" s="203">
        <f>V16+L16</f>
        <v>96</v>
      </c>
    </row>
    <row r="17" spans="1:26" ht="41.25" customHeight="1">
      <c r="A17" s="326" t="s">
        <v>114</v>
      </c>
      <c r="B17" s="319" t="s">
        <v>2</v>
      </c>
      <c r="C17" s="1077" t="s">
        <v>68</v>
      </c>
      <c r="D17" s="77" t="s">
        <v>614</v>
      </c>
      <c r="E17" s="48">
        <v>2</v>
      </c>
      <c r="F17" s="23">
        <v>29</v>
      </c>
      <c r="G17" s="23"/>
      <c r="H17" s="23"/>
      <c r="I17" s="23"/>
      <c r="J17" s="23">
        <v>1</v>
      </c>
      <c r="K17" s="23"/>
      <c r="L17" s="17">
        <f>E17+F17+G17+H17+I17+J17</f>
        <v>32</v>
      </c>
      <c r="M17" s="52">
        <f>L17/17</f>
        <v>1.8823529411764706</v>
      </c>
      <c r="N17" s="55" t="s">
        <v>18</v>
      </c>
      <c r="O17" s="27"/>
      <c r="P17" s="23">
        <v>29</v>
      </c>
      <c r="Q17" s="23"/>
      <c r="R17" s="23"/>
      <c r="S17" s="23"/>
      <c r="T17" s="23">
        <v>1</v>
      </c>
      <c r="U17" s="23"/>
      <c r="V17" s="17">
        <f>O17+P17+Q17+R17+S17+T17</f>
        <v>30</v>
      </c>
      <c r="W17" s="26">
        <f t="shared" si="0"/>
        <v>1.25</v>
      </c>
      <c r="X17" s="55" t="s">
        <v>18</v>
      </c>
      <c r="Y17" s="544"/>
      <c r="Z17" s="204">
        <f>V17+L17</f>
        <v>62</v>
      </c>
    </row>
    <row r="18" spans="1:26" ht="41.25" customHeight="1" thickBot="1">
      <c r="A18" s="326" t="s">
        <v>110</v>
      </c>
      <c r="B18" s="319" t="s">
        <v>111</v>
      </c>
      <c r="C18" s="520" t="s">
        <v>317</v>
      </c>
      <c r="D18" s="77" t="s">
        <v>612</v>
      </c>
      <c r="E18" s="48"/>
      <c r="F18" s="23"/>
      <c r="G18" s="23"/>
      <c r="H18" s="23"/>
      <c r="I18" s="23"/>
      <c r="J18" s="23"/>
      <c r="K18" s="23"/>
      <c r="L18" s="17">
        <f>E18+F18+G18+H18+I18+J18</f>
        <v>0</v>
      </c>
      <c r="M18" s="52">
        <f>L18/17</f>
        <v>0</v>
      </c>
      <c r="N18" s="55"/>
      <c r="O18" s="334">
        <v>10</v>
      </c>
      <c r="P18" s="87">
        <v>32</v>
      </c>
      <c r="Q18" s="87">
        <v>6</v>
      </c>
      <c r="R18" s="87"/>
      <c r="S18" s="87"/>
      <c r="T18" s="87"/>
      <c r="U18" s="87"/>
      <c r="V18" s="87">
        <f>O18+P18+Q18+R18+S18+T18</f>
        <v>48</v>
      </c>
      <c r="W18" s="335">
        <f t="shared" si="0"/>
        <v>2</v>
      </c>
      <c r="X18" s="55" t="s">
        <v>18</v>
      </c>
      <c r="Y18" s="544"/>
      <c r="Z18" s="204">
        <f>V18+L18</f>
        <v>48</v>
      </c>
    </row>
    <row r="19" spans="1:26" ht="60" customHeight="1" thickBot="1">
      <c r="A19" s="1264" t="s">
        <v>20</v>
      </c>
      <c r="B19" s="1265"/>
      <c r="C19" s="1266"/>
      <c r="D19" s="1090"/>
      <c r="E19" s="53"/>
      <c r="F19" s="38"/>
      <c r="G19" s="38"/>
      <c r="H19" s="38"/>
      <c r="I19" s="38"/>
      <c r="J19" s="38"/>
      <c r="K19" s="38"/>
      <c r="L19" s="38"/>
      <c r="M19" s="51"/>
      <c r="N19" s="56"/>
      <c r="O19" s="59"/>
      <c r="P19" s="39"/>
      <c r="Q19" s="39"/>
      <c r="R19" s="39"/>
      <c r="S19" s="39"/>
      <c r="T19" s="39"/>
      <c r="U19" s="39"/>
      <c r="V19" s="39"/>
      <c r="W19" s="57"/>
      <c r="X19" s="56"/>
      <c r="Y19" s="205"/>
      <c r="Z19" s="547"/>
    </row>
    <row r="20" spans="1:26" ht="54.75" customHeight="1" thickBot="1">
      <c r="A20" s="329" t="s">
        <v>21</v>
      </c>
      <c r="B20" s="565" t="s">
        <v>210</v>
      </c>
      <c r="C20" s="1089" t="s">
        <v>69</v>
      </c>
      <c r="D20" s="174" t="s">
        <v>617</v>
      </c>
      <c r="E20" s="53">
        <v>20</v>
      </c>
      <c r="F20" s="38">
        <v>27</v>
      </c>
      <c r="G20" s="38">
        <v>2</v>
      </c>
      <c r="H20" s="38"/>
      <c r="I20" s="38">
        <v>4</v>
      </c>
      <c r="J20" s="38">
        <v>1</v>
      </c>
      <c r="K20" s="38"/>
      <c r="L20" s="38">
        <f>E20+F20+G20+H20+I20+J20</f>
        <v>54</v>
      </c>
      <c r="M20" s="36">
        <f>L20/17</f>
        <v>3.176470588235294</v>
      </c>
      <c r="N20" s="55" t="s">
        <v>18</v>
      </c>
      <c r="O20" s="37"/>
      <c r="P20" s="38">
        <v>56</v>
      </c>
      <c r="Q20" s="38">
        <v>2</v>
      </c>
      <c r="R20" s="38"/>
      <c r="S20" s="38">
        <v>2</v>
      </c>
      <c r="T20" s="38">
        <v>4</v>
      </c>
      <c r="U20" s="38"/>
      <c r="V20" s="38">
        <f>O20+P20+Q20+R20+S20+T20</f>
        <v>64</v>
      </c>
      <c r="W20" s="36">
        <f t="shared" si="0"/>
        <v>2.6666666666666665</v>
      </c>
      <c r="X20" s="58" t="s">
        <v>18</v>
      </c>
      <c r="Y20" s="207"/>
      <c r="Z20" s="202">
        <f>V20+L20</f>
        <v>118</v>
      </c>
    </row>
    <row r="21" spans="1:26" ht="35.25" customHeight="1" thickBot="1">
      <c r="A21" s="1264" t="s">
        <v>116</v>
      </c>
      <c r="B21" s="1265"/>
      <c r="C21" s="1265"/>
      <c r="D21" s="1091"/>
      <c r="E21" s="53"/>
      <c r="F21" s="38"/>
      <c r="G21" s="38"/>
      <c r="H21" s="38"/>
      <c r="I21" s="38"/>
      <c r="J21" s="38"/>
      <c r="K21" s="38"/>
      <c r="L21" s="38"/>
      <c r="M21" s="51"/>
      <c r="N21" s="56"/>
      <c r="O21" s="59"/>
      <c r="P21" s="39"/>
      <c r="Q21" s="39"/>
      <c r="R21" s="39"/>
      <c r="S21" s="39"/>
      <c r="T21" s="39"/>
      <c r="U21" s="39"/>
      <c r="V21" s="39"/>
      <c r="W21" s="57"/>
      <c r="X21" s="56"/>
      <c r="Y21" s="205"/>
      <c r="Z21" s="547"/>
    </row>
    <row r="22" spans="1:26" ht="54" customHeight="1">
      <c r="A22" s="325" t="s">
        <v>76</v>
      </c>
      <c r="B22" s="189" t="s">
        <v>212</v>
      </c>
      <c r="C22" s="521"/>
      <c r="D22" s="188"/>
      <c r="E22" s="46"/>
      <c r="F22" s="32"/>
      <c r="G22" s="32"/>
      <c r="H22" s="32"/>
      <c r="I22" s="32"/>
      <c r="J22" s="32"/>
      <c r="K22" s="32"/>
      <c r="L22" s="32"/>
      <c r="M22" s="50"/>
      <c r="N22" s="54"/>
      <c r="O22" s="310">
        <v>30</v>
      </c>
      <c r="P22" s="182">
        <v>24</v>
      </c>
      <c r="Q22" s="182">
        <v>4</v>
      </c>
      <c r="R22" s="182"/>
      <c r="S22" s="182">
        <v>4</v>
      </c>
      <c r="T22" s="182">
        <v>2</v>
      </c>
      <c r="U22" s="182"/>
      <c r="V22" s="182">
        <f>O22+P22+Q22+R22+S22+T22</f>
        <v>64</v>
      </c>
      <c r="W22" s="311">
        <f t="shared" si="0"/>
        <v>2.6666666666666665</v>
      </c>
      <c r="X22" s="55" t="s">
        <v>18</v>
      </c>
      <c r="Y22" s="381"/>
      <c r="Z22" s="203">
        <f>V22+L22</f>
        <v>64</v>
      </c>
    </row>
    <row r="23" spans="1:26" ht="45" customHeight="1">
      <c r="A23" s="325" t="s">
        <v>40</v>
      </c>
      <c r="B23" s="189" t="s">
        <v>499</v>
      </c>
      <c r="C23" s="521"/>
      <c r="D23" s="95"/>
      <c r="E23" s="47"/>
      <c r="F23" s="17"/>
      <c r="G23" s="17"/>
      <c r="H23" s="17"/>
      <c r="I23" s="17"/>
      <c r="J23" s="17"/>
      <c r="K23" s="17"/>
      <c r="L23" s="17"/>
      <c r="M23" s="52"/>
      <c r="N23" s="42"/>
      <c r="O23" s="19">
        <v>20</v>
      </c>
      <c r="P23" s="17">
        <v>20</v>
      </c>
      <c r="Q23" s="17">
        <v>4</v>
      </c>
      <c r="R23" s="17"/>
      <c r="S23" s="17"/>
      <c r="T23" s="17">
        <v>2</v>
      </c>
      <c r="U23" s="17"/>
      <c r="V23" s="17">
        <f>O23+P23+Q23+R23+S23+T23</f>
        <v>46</v>
      </c>
      <c r="W23" s="26">
        <f t="shared" si="0"/>
        <v>1.9166666666666667</v>
      </c>
      <c r="X23" s="42" t="s">
        <v>17</v>
      </c>
      <c r="Y23" s="381"/>
      <c r="Z23" s="203">
        <f>V23+L23</f>
        <v>46</v>
      </c>
    </row>
    <row r="24" spans="1:26" ht="49.5" customHeight="1">
      <c r="A24" s="325" t="s">
        <v>120</v>
      </c>
      <c r="B24" s="189" t="s">
        <v>500</v>
      </c>
      <c r="C24" s="80" t="s">
        <v>339</v>
      </c>
      <c r="D24" s="188" t="s">
        <v>647</v>
      </c>
      <c r="E24" s="46">
        <v>30</v>
      </c>
      <c r="F24" s="32">
        <v>10</v>
      </c>
      <c r="G24" s="32">
        <v>2</v>
      </c>
      <c r="H24" s="32"/>
      <c r="I24" s="32">
        <v>4</v>
      </c>
      <c r="J24" s="32">
        <v>6</v>
      </c>
      <c r="K24" s="32"/>
      <c r="L24" s="17">
        <f>E24+F24+G24+H24+I24+J24</f>
        <v>52</v>
      </c>
      <c r="M24" s="52">
        <f>L24/17</f>
        <v>3.0588235294117645</v>
      </c>
      <c r="N24" s="42" t="s">
        <v>17</v>
      </c>
      <c r="O24" s="31"/>
      <c r="P24" s="32"/>
      <c r="Q24" s="32"/>
      <c r="R24" s="32"/>
      <c r="S24" s="32"/>
      <c r="T24" s="32"/>
      <c r="U24" s="32"/>
      <c r="V24" s="17"/>
      <c r="W24" s="26"/>
      <c r="X24" s="54"/>
      <c r="Y24" s="206"/>
      <c r="Z24" s="201">
        <f>V24+L24</f>
        <v>52</v>
      </c>
    </row>
    <row r="25" spans="1:26" ht="43.5" customHeight="1">
      <c r="A25" s="325" t="s">
        <v>80</v>
      </c>
      <c r="B25" s="189" t="s">
        <v>84</v>
      </c>
      <c r="C25" s="521" t="s">
        <v>232</v>
      </c>
      <c r="D25" s="1274" t="s">
        <v>624</v>
      </c>
      <c r="E25" s="47"/>
      <c r="F25" s="17"/>
      <c r="G25" s="17"/>
      <c r="H25" s="17"/>
      <c r="I25" s="17"/>
      <c r="J25" s="17"/>
      <c r="K25" s="17"/>
      <c r="L25" s="17"/>
      <c r="M25" s="52"/>
      <c r="N25" s="42"/>
      <c r="O25" s="19">
        <v>22</v>
      </c>
      <c r="P25" s="17">
        <v>25</v>
      </c>
      <c r="Q25" s="17">
        <v>2</v>
      </c>
      <c r="R25" s="17"/>
      <c r="S25" s="17">
        <v>4</v>
      </c>
      <c r="T25" s="17">
        <v>1</v>
      </c>
      <c r="U25" s="17"/>
      <c r="V25" s="17">
        <f>O25+P25+Q25+R25+S25+T25</f>
        <v>54</v>
      </c>
      <c r="W25" s="26">
        <f t="shared" si="0"/>
        <v>2.25</v>
      </c>
      <c r="X25" s="42" t="s">
        <v>18</v>
      </c>
      <c r="Y25" s="381"/>
      <c r="Z25" s="203">
        <f>V25+L25</f>
        <v>54</v>
      </c>
    </row>
    <row r="26" spans="1:26" ht="43.5" customHeight="1" thickBot="1">
      <c r="A26" s="326" t="s">
        <v>82</v>
      </c>
      <c r="B26" s="319" t="s">
        <v>216</v>
      </c>
      <c r="C26" s="520" t="s">
        <v>67</v>
      </c>
      <c r="D26" s="1216"/>
      <c r="E26" s="48"/>
      <c r="F26" s="23"/>
      <c r="G26" s="23"/>
      <c r="H26" s="23"/>
      <c r="I26" s="23"/>
      <c r="J26" s="23"/>
      <c r="K26" s="23"/>
      <c r="L26" s="17"/>
      <c r="M26" s="52"/>
      <c r="N26" s="55"/>
      <c r="O26" s="334">
        <v>14</v>
      </c>
      <c r="P26" s="87">
        <v>30</v>
      </c>
      <c r="Q26" s="87">
        <v>5</v>
      </c>
      <c r="R26" s="87"/>
      <c r="S26" s="87">
        <v>6</v>
      </c>
      <c r="T26" s="87">
        <v>1</v>
      </c>
      <c r="U26" s="87"/>
      <c r="V26" s="87">
        <f>O26+P26+Q26+R26+S26+T26</f>
        <v>56</v>
      </c>
      <c r="W26" s="335">
        <f t="shared" si="0"/>
        <v>2.3333333333333335</v>
      </c>
      <c r="X26" s="42" t="s">
        <v>18</v>
      </c>
      <c r="Y26" s="544"/>
      <c r="Z26" s="202">
        <f>V26+L26</f>
        <v>56</v>
      </c>
    </row>
    <row r="27" spans="1:26" ht="49.5" customHeight="1" thickBot="1">
      <c r="A27" s="1264" t="s">
        <v>501</v>
      </c>
      <c r="B27" s="1265"/>
      <c r="C27" s="1265"/>
      <c r="D27" s="986"/>
      <c r="E27" s="320"/>
      <c r="F27" s="320"/>
      <c r="G27" s="320"/>
      <c r="H27" s="320"/>
      <c r="I27" s="320"/>
      <c r="J27" s="320"/>
      <c r="K27" s="320"/>
      <c r="L27" s="320"/>
      <c r="M27" s="296"/>
      <c r="N27" s="56"/>
      <c r="O27" s="747"/>
      <c r="P27" s="747"/>
      <c r="Q27" s="747"/>
      <c r="R27" s="747"/>
      <c r="S27" s="747"/>
      <c r="T27" s="747"/>
      <c r="U27" s="747"/>
      <c r="V27" s="39"/>
      <c r="W27" s="57"/>
      <c r="X27" s="56" t="s">
        <v>552</v>
      </c>
      <c r="Y27" s="205"/>
      <c r="Z27" s="547"/>
    </row>
    <row r="28" spans="1:26" ht="66.75" customHeight="1">
      <c r="A28" s="324" t="s">
        <v>23</v>
      </c>
      <c r="B28" s="321" t="s">
        <v>502</v>
      </c>
      <c r="C28" s="123" t="s">
        <v>339</v>
      </c>
      <c r="D28" s="123" t="s">
        <v>647</v>
      </c>
      <c r="E28" s="46">
        <v>22</v>
      </c>
      <c r="F28" s="32">
        <v>19</v>
      </c>
      <c r="G28" s="32"/>
      <c r="H28" s="32"/>
      <c r="I28" s="32">
        <v>2</v>
      </c>
      <c r="J28" s="32">
        <v>1</v>
      </c>
      <c r="K28" s="32"/>
      <c r="L28" s="17">
        <f>E28+F28+G28+H28+I28+J28</f>
        <v>44</v>
      </c>
      <c r="M28" s="52">
        <f>L28/17</f>
        <v>2.588235294117647</v>
      </c>
      <c r="N28" s="55" t="s">
        <v>18</v>
      </c>
      <c r="O28" s="310">
        <v>8</v>
      </c>
      <c r="P28" s="182">
        <v>76</v>
      </c>
      <c r="Q28" s="182">
        <v>8</v>
      </c>
      <c r="R28" s="182">
        <v>24</v>
      </c>
      <c r="S28" s="182">
        <v>6</v>
      </c>
      <c r="T28" s="182">
        <v>6</v>
      </c>
      <c r="U28" s="182"/>
      <c r="V28" s="182">
        <f>O28+P28+Q28+R28+S28+T28</f>
        <v>128</v>
      </c>
      <c r="W28" s="311">
        <f t="shared" si="0"/>
        <v>5.333333333333333</v>
      </c>
      <c r="X28" s="1154" t="s">
        <v>18</v>
      </c>
      <c r="Y28" s="206"/>
      <c r="Z28" s="201">
        <f>V28+L28</f>
        <v>172</v>
      </c>
    </row>
    <row r="29" spans="1:26" ht="61.5" customHeight="1">
      <c r="A29" s="324" t="s">
        <v>272</v>
      </c>
      <c r="B29" s="321" t="s">
        <v>503</v>
      </c>
      <c r="C29" s="95" t="s">
        <v>537</v>
      </c>
      <c r="D29" s="188" t="s">
        <v>630</v>
      </c>
      <c r="E29" s="46"/>
      <c r="F29" s="32"/>
      <c r="G29" s="32"/>
      <c r="H29" s="32"/>
      <c r="I29" s="32"/>
      <c r="J29" s="32"/>
      <c r="K29" s="32"/>
      <c r="L29" s="17"/>
      <c r="M29" s="52"/>
      <c r="N29" s="55"/>
      <c r="O29" s="31">
        <v>12</v>
      </c>
      <c r="P29" s="32">
        <v>24</v>
      </c>
      <c r="Q29" s="32">
        <v>2</v>
      </c>
      <c r="R29" s="32"/>
      <c r="S29" s="32">
        <v>2</v>
      </c>
      <c r="T29" s="32">
        <v>2</v>
      </c>
      <c r="U29" s="32"/>
      <c r="V29" s="17">
        <f>O29+P29+Q29+R29+S29+T29</f>
        <v>42</v>
      </c>
      <c r="W29" s="26">
        <f t="shared" si="0"/>
        <v>1.75</v>
      </c>
      <c r="X29" s="1153"/>
      <c r="Y29" s="206"/>
      <c r="Z29" s="201">
        <f>V29+L29</f>
        <v>42</v>
      </c>
    </row>
    <row r="30" spans="1:26" s="134" customFormat="1" ht="52.5" customHeight="1">
      <c r="A30" s="325" t="s">
        <v>176</v>
      </c>
      <c r="B30" s="189" t="s">
        <v>26</v>
      </c>
      <c r="C30" s="1231" t="s">
        <v>339</v>
      </c>
      <c r="D30" s="77" t="s">
        <v>647</v>
      </c>
      <c r="E30" s="47"/>
      <c r="F30" s="17"/>
      <c r="G30" s="17"/>
      <c r="H30" s="17"/>
      <c r="I30" s="17"/>
      <c r="J30" s="17"/>
      <c r="K30" s="17"/>
      <c r="L30" s="17"/>
      <c r="M30" s="52"/>
      <c r="N30" s="42"/>
      <c r="O30" s="19"/>
      <c r="P30" s="17"/>
      <c r="Q30" s="17"/>
      <c r="R30" s="17"/>
      <c r="S30" s="17"/>
      <c r="T30" s="17"/>
      <c r="U30" s="17">
        <v>72</v>
      </c>
      <c r="V30" s="17">
        <v>72</v>
      </c>
      <c r="W30" s="26">
        <f t="shared" si="0"/>
        <v>3</v>
      </c>
      <c r="X30" s="1129" t="s">
        <v>18</v>
      </c>
      <c r="Y30" s="381"/>
      <c r="Z30" s="201">
        <f>V30+L30</f>
        <v>72</v>
      </c>
    </row>
    <row r="31" spans="1:26" ht="55.5" customHeight="1" thickBot="1">
      <c r="A31" s="326" t="s">
        <v>177</v>
      </c>
      <c r="B31" s="319" t="s">
        <v>24</v>
      </c>
      <c r="C31" s="1232"/>
      <c r="D31" s="657"/>
      <c r="E31" s="48"/>
      <c r="F31" s="23"/>
      <c r="G31" s="23"/>
      <c r="H31" s="23"/>
      <c r="I31" s="23"/>
      <c r="J31" s="23"/>
      <c r="K31" s="23"/>
      <c r="L31" s="17"/>
      <c r="M31" s="52"/>
      <c r="N31" s="55"/>
      <c r="O31" s="334"/>
      <c r="P31" s="87"/>
      <c r="Q31" s="87"/>
      <c r="R31" s="87"/>
      <c r="S31" s="87"/>
      <c r="T31" s="87"/>
      <c r="U31" s="87">
        <v>144</v>
      </c>
      <c r="V31" s="87">
        <v>144</v>
      </c>
      <c r="W31" s="335">
        <f t="shared" si="0"/>
        <v>6</v>
      </c>
      <c r="X31" s="1130"/>
      <c r="Y31" s="544"/>
      <c r="Z31" s="202">
        <f>V31+L31</f>
        <v>144</v>
      </c>
    </row>
    <row r="32" spans="1:26" ht="54" customHeight="1" thickBot="1">
      <c r="A32" s="1224" t="s">
        <v>218</v>
      </c>
      <c r="B32" s="1225"/>
      <c r="C32" s="1225"/>
      <c r="D32" s="1225"/>
      <c r="E32" s="1225"/>
      <c r="F32" s="1225"/>
      <c r="G32" s="1225"/>
      <c r="H32" s="1225"/>
      <c r="I32" s="1225"/>
      <c r="J32" s="1225"/>
      <c r="K32" s="1225"/>
      <c r="L32" s="1225"/>
      <c r="M32" s="1263"/>
      <c r="N32" s="56" t="s">
        <v>552</v>
      </c>
      <c r="O32" s="747"/>
      <c r="P32" s="747"/>
      <c r="Q32" s="747"/>
      <c r="R32" s="747"/>
      <c r="S32" s="747"/>
      <c r="T32" s="747"/>
      <c r="U32" s="747"/>
      <c r="V32" s="39"/>
      <c r="W32" s="57"/>
      <c r="X32" s="56"/>
      <c r="Y32" s="205"/>
      <c r="Z32" s="547"/>
    </row>
    <row r="33" spans="1:26" ht="47.25" customHeight="1">
      <c r="A33" s="324" t="s">
        <v>219</v>
      </c>
      <c r="B33" s="321" t="s">
        <v>504</v>
      </c>
      <c r="C33" s="1244" t="s">
        <v>317</v>
      </c>
      <c r="D33" s="1214" t="s">
        <v>612</v>
      </c>
      <c r="E33" s="46">
        <v>56</v>
      </c>
      <c r="F33" s="32">
        <v>46</v>
      </c>
      <c r="G33" s="32">
        <v>6</v>
      </c>
      <c r="H33" s="32"/>
      <c r="I33" s="32">
        <v>4</v>
      </c>
      <c r="J33" s="32">
        <v>2</v>
      </c>
      <c r="K33" s="32"/>
      <c r="L33" s="17">
        <f>E33+F33+G33+H33+I33+J33</f>
        <v>114</v>
      </c>
      <c r="M33" s="52">
        <f>L33/17</f>
        <v>6.705882352941177</v>
      </c>
      <c r="N33" s="54" t="s">
        <v>18</v>
      </c>
      <c r="O33" s="310"/>
      <c r="P33" s="182"/>
      <c r="Q33" s="182"/>
      <c r="R33" s="182"/>
      <c r="S33" s="182"/>
      <c r="T33" s="182"/>
      <c r="U33" s="182"/>
      <c r="V33" s="182"/>
      <c r="W33" s="311"/>
      <c r="X33" s="54"/>
      <c r="Y33" s="206"/>
      <c r="Z33" s="201">
        <f>V33+L33</f>
        <v>114</v>
      </c>
    </row>
    <row r="34" spans="1:26" ht="47.25" customHeight="1">
      <c r="A34" s="325" t="s">
        <v>220</v>
      </c>
      <c r="B34" s="189" t="s">
        <v>26</v>
      </c>
      <c r="C34" s="1245"/>
      <c r="D34" s="1215"/>
      <c r="E34" s="47"/>
      <c r="F34" s="17"/>
      <c r="G34" s="17"/>
      <c r="H34" s="17"/>
      <c r="I34" s="17"/>
      <c r="J34" s="17"/>
      <c r="K34" s="17">
        <v>72</v>
      </c>
      <c r="L34" s="17">
        <v>72</v>
      </c>
      <c r="M34" s="52">
        <f>L34/17</f>
        <v>4.235294117647059</v>
      </c>
      <c r="N34" s="1129" t="s">
        <v>18</v>
      </c>
      <c r="O34" s="19"/>
      <c r="P34" s="17"/>
      <c r="Q34" s="17"/>
      <c r="R34" s="17"/>
      <c r="S34" s="17"/>
      <c r="T34" s="17"/>
      <c r="U34" s="17"/>
      <c r="V34" s="17"/>
      <c r="W34" s="26"/>
      <c r="X34" s="42"/>
      <c r="Y34" s="381"/>
      <c r="Z34" s="201">
        <f>V34+L34</f>
        <v>72</v>
      </c>
    </row>
    <row r="35" spans="1:26" ht="47.25" customHeight="1" thickBot="1">
      <c r="A35" s="326" t="s">
        <v>221</v>
      </c>
      <c r="B35" s="319" t="s">
        <v>24</v>
      </c>
      <c r="C35" s="1232"/>
      <c r="D35" s="1216"/>
      <c r="E35" s="48"/>
      <c r="F35" s="23"/>
      <c r="G35" s="23"/>
      <c r="H35" s="23"/>
      <c r="I35" s="23"/>
      <c r="J35" s="23"/>
      <c r="K35" s="23">
        <v>144</v>
      </c>
      <c r="L35" s="17">
        <v>144</v>
      </c>
      <c r="M35" s="52">
        <f>L35/17</f>
        <v>8.470588235294118</v>
      </c>
      <c r="N35" s="1130"/>
      <c r="O35" s="334"/>
      <c r="P35" s="87"/>
      <c r="Q35" s="87"/>
      <c r="R35" s="87"/>
      <c r="S35" s="87"/>
      <c r="T35" s="87"/>
      <c r="U35" s="87"/>
      <c r="V35" s="87"/>
      <c r="W35" s="335"/>
      <c r="X35" s="55"/>
      <c r="Y35" s="544"/>
      <c r="Z35" s="202">
        <f>V35+L35</f>
        <v>144</v>
      </c>
    </row>
    <row r="36" spans="1:26" ht="54" customHeight="1" thickBot="1">
      <c r="A36" s="322"/>
      <c r="B36" s="323"/>
      <c r="C36" s="56"/>
      <c r="D36" s="88"/>
      <c r="E36" s="327">
        <f>SUM(E14:E35)</f>
        <v>162</v>
      </c>
      <c r="F36" s="327">
        <f>SUM(F14:F35)</f>
        <v>171</v>
      </c>
      <c r="G36" s="327">
        <f aca="true" t="shared" si="1" ref="G36:L36">SUM(G14:G35)</f>
        <v>19</v>
      </c>
      <c r="H36" s="327">
        <f t="shared" si="1"/>
        <v>0</v>
      </c>
      <c r="I36" s="327">
        <f t="shared" si="1"/>
        <v>22</v>
      </c>
      <c r="J36" s="327">
        <f t="shared" si="1"/>
        <v>18</v>
      </c>
      <c r="K36" s="327">
        <f t="shared" si="1"/>
        <v>216</v>
      </c>
      <c r="L36" s="327">
        <f t="shared" si="1"/>
        <v>608</v>
      </c>
      <c r="M36" s="761">
        <f>SUM(M14:M35)</f>
        <v>35.76470588235294</v>
      </c>
      <c r="N36" s="306"/>
      <c r="O36" s="762">
        <f>SUM(O14:O35)</f>
        <v>156</v>
      </c>
      <c r="P36" s="337">
        <f aca="true" t="shared" si="2" ref="P36:W36">SUM(P14:P35)</f>
        <v>374</v>
      </c>
      <c r="Q36" s="337">
        <f t="shared" si="2"/>
        <v>40</v>
      </c>
      <c r="R36" s="337">
        <f t="shared" si="2"/>
        <v>24</v>
      </c>
      <c r="S36" s="337">
        <f t="shared" si="2"/>
        <v>32</v>
      </c>
      <c r="T36" s="337">
        <f t="shared" si="2"/>
        <v>22</v>
      </c>
      <c r="U36" s="337">
        <f t="shared" si="2"/>
        <v>216</v>
      </c>
      <c r="V36" s="337">
        <f t="shared" si="2"/>
        <v>864</v>
      </c>
      <c r="W36" s="337">
        <f t="shared" si="2"/>
        <v>35.99999999999999</v>
      </c>
      <c r="X36" s="306"/>
      <c r="Y36" s="328"/>
      <c r="Z36" s="336">
        <f>V36+L36</f>
        <v>1472</v>
      </c>
    </row>
    <row r="37" spans="1:26" ht="44.25" customHeight="1">
      <c r="A37" s="7"/>
      <c r="B37" s="8"/>
      <c r="C37" s="9"/>
      <c r="D37" s="9"/>
      <c r="E37" s="8"/>
      <c r="F37" s="8"/>
      <c r="G37" s="8"/>
      <c r="H37" s="8"/>
      <c r="I37" s="8"/>
      <c r="J37" s="8"/>
      <c r="K37" s="8"/>
      <c r="L37" s="7"/>
      <c r="M37" s="7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133"/>
    </row>
    <row r="38" spans="1:26" ht="36" customHeight="1">
      <c r="A38" s="1140" t="s">
        <v>434</v>
      </c>
      <c r="B38" s="1140"/>
      <c r="C38" s="1140"/>
      <c r="D38" s="903"/>
      <c r="E38" s="8"/>
      <c r="F38" s="8"/>
      <c r="G38" s="8"/>
      <c r="H38" s="8"/>
      <c r="I38" s="8"/>
      <c r="J38" s="8"/>
      <c r="K38" s="8"/>
      <c r="L38" s="8"/>
      <c r="M38" s="8"/>
      <c r="N38" s="190"/>
      <c r="O38" s="190"/>
      <c r="P38" s="190"/>
      <c r="Q38" s="190"/>
      <c r="R38" s="190"/>
      <c r="S38" s="190"/>
      <c r="T38" s="190"/>
      <c r="U38" s="190"/>
      <c r="V38" s="6"/>
      <c r="W38" s="6"/>
      <c r="X38" s="6"/>
      <c r="Y38" s="6"/>
      <c r="Z38" s="133"/>
    </row>
    <row r="39" spans="1:26" ht="20.25">
      <c r="A39" s="10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2"/>
      <c r="O39" s="11"/>
      <c r="P39" s="12"/>
      <c r="Q39" s="12"/>
      <c r="R39" s="12"/>
      <c r="S39" s="12"/>
      <c r="T39" s="12"/>
      <c r="U39" s="12"/>
      <c r="V39" s="11"/>
      <c r="W39" s="11"/>
      <c r="X39" s="6"/>
      <c r="Y39" s="6"/>
      <c r="Z39" s="133"/>
    </row>
    <row r="40" spans="1:26" ht="41.25" customHeight="1">
      <c r="A40" s="1145" t="s">
        <v>421</v>
      </c>
      <c r="B40" s="1145"/>
      <c r="C40" s="1145"/>
      <c r="D40" s="656"/>
      <c r="E40" s="8"/>
      <c r="F40" s="8"/>
      <c r="G40" s="8"/>
      <c r="H40" s="8"/>
      <c r="I40" s="8"/>
      <c r="J40" s="8"/>
      <c r="K40" s="8"/>
      <c r="L40" s="8"/>
      <c r="M40" s="8"/>
      <c r="N40" s="13"/>
      <c r="O40" s="8"/>
      <c r="P40" s="13"/>
      <c r="Q40" s="13"/>
      <c r="R40" s="13"/>
      <c r="S40" s="13"/>
      <c r="T40" s="13"/>
      <c r="U40" s="13"/>
      <c r="V40" s="6"/>
      <c r="W40" s="6"/>
      <c r="X40" s="6"/>
      <c r="Y40" s="6"/>
      <c r="Z40" s="133"/>
    </row>
    <row r="41" spans="1:26" ht="17.25" customHeight="1">
      <c r="A41" s="10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3"/>
      <c r="O41" s="6"/>
      <c r="P41" s="15"/>
      <c r="Q41" s="15"/>
      <c r="R41" s="15"/>
      <c r="S41" s="15"/>
      <c r="T41" s="15"/>
      <c r="U41" s="15"/>
      <c r="V41" s="6"/>
      <c r="W41" s="6"/>
      <c r="X41" s="6"/>
      <c r="Y41" s="6"/>
      <c r="Z41" s="133"/>
    </row>
    <row r="42" spans="1:26" ht="48" customHeight="1">
      <c r="A42" s="1145" t="s">
        <v>554</v>
      </c>
      <c r="B42" s="1145"/>
      <c r="C42" s="1145"/>
      <c r="D42" s="656"/>
      <c r="E42" s="758"/>
      <c r="F42" s="758"/>
      <c r="G42" s="11"/>
      <c r="H42" s="11"/>
      <c r="I42" s="11"/>
      <c r="J42" s="11"/>
      <c r="K42" s="11"/>
      <c r="L42" s="11"/>
      <c r="M42" s="11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133"/>
    </row>
    <row r="43" spans="1:26" ht="20.25">
      <c r="A43" s="10"/>
      <c r="B43" s="1143"/>
      <c r="C43" s="1143"/>
      <c r="D43" s="1143"/>
      <c r="E43" s="1143"/>
      <c r="F43" s="1143"/>
      <c r="G43" s="11"/>
      <c r="H43" s="11"/>
      <c r="I43" s="11"/>
      <c r="J43" s="11"/>
      <c r="K43" s="11"/>
      <c r="L43" s="14"/>
      <c r="M43" s="14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133"/>
    </row>
    <row r="44" spans="1:26" ht="20.25">
      <c r="A44" s="10"/>
      <c r="B44" s="1143"/>
      <c r="C44" s="1143"/>
      <c r="D44" s="1143"/>
      <c r="E44" s="1143"/>
      <c r="F44" s="1143"/>
      <c r="G44" s="11"/>
      <c r="H44" s="11"/>
      <c r="I44" s="11"/>
      <c r="J44" s="11"/>
      <c r="K44" s="11"/>
      <c r="L44" s="11"/>
      <c r="M44" s="11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133"/>
    </row>
    <row r="45" spans="1:26" ht="20.25">
      <c r="A45" s="10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133"/>
    </row>
  </sheetData>
  <sheetProtection selectLockedCells="1" selectUnlockedCells="1"/>
  <mergeCells count="35">
    <mergeCell ref="A1:B1"/>
    <mergeCell ref="A2:B2"/>
    <mergeCell ref="A3:B3"/>
    <mergeCell ref="A4:B4"/>
    <mergeCell ref="A6:Y6"/>
    <mergeCell ref="A7:Y7"/>
    <mergeCell ref="A8:C8"/>
    <mergeCell ref="A9:C9"/>
    <mergeCell ref="A11:A12"/>
    <mergeCell ref="B11:B12"/>
    <mergeCell ref="C11:C12"/>
    <mergeCell ref="E11:M11"/>
    <mergeCell ref="N11:N12"/>
    <mergeCell ref="O11:W11"/>
    <mergeCell ref="X11:X12"/>
    <mergeCell ref="Y11:Y12"/>
    <mergeCell ref="Z11:Z12"/>
    <mergeCell ref="A13:C13"/>
    <mergeCell ref="C14:C15"/>
    <mergeCell ref="A19:C19"/>
    <mergeCell ref="A21:C21"/>
    <mergeCell ref="A27:C27"/>
    <mergeCell ref="X28:X29"/>
    <mergeCell ref="C30:C31"/>
    <mergeCell ref="X30:X31"/>
    <mergeCell ref="D25:D26"/>
    <mergeCell ref="B43:F43"/>
    <mergeCell ref="B44:F44"/>
    <mergeCell ref="A32:M32"/>
    <mergeCell ref="C33:C35"/>
    <mergeCell ref="N34:N35"/>
    <mergeCell ref="A38:C38"/>
    <mergeCell ref="A40:C40"/>
    <mergeCell ref="A42:C42"/>
    <mergeCell ref="D33:D35"/>
  </mergeCells>
  <printOptions/>
  <pageMargins left="0.2701388888888889" right="0.12986111111111112" top="0.2798611111111111" bottom="0.3" header="0.5118055555555555" footer="0.5118055555555555"/>
  <pageSetup fitToHeight="1" fitToWidth="1" horizontalDpi="300" verticalDpi="300" orientation="landscape" paperSize="9" scale="2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view="pageBreakPreview" zoomScale="50" zoomScaleNormal="75" zoomScaleSheetLayoutView="50" zoomScalePageLayoutView="0" workbookViewId="0" topLeftCell="A16">
      <selection activeCell="D9" sqref="D9"/>
    </sheetView>
  </sheetViews>
  <sheetFormatPr defaultColWidth="9.140625" defaultRowHeight="12.75"/>
  <cols>
    <col min="1" max="1" width="22.8515625" style="393" customWidth="1"/>
    <col min="2" max="2" width="100.421875" style="4" customWidth="1"/>
    <col min="3" max="3" width="47.421875" style="4" customWidth="1"/>
    <col min="4" max="4" width="52.00390625" style="4" customWidth="1"/>
    <col min="5" max="8" width="10.7109375" style="4" customWidth="1"/>
    <col min="9" max="9" width="14.421875" style="4" customWidth="1"/>
    <col min="10" max="10" width="11.140625" style="4" customWidth="1"/>
    <col min="11" max="13" width="10.7109375" style="4" customWidth="1"/>
    <col min="14" max="14" width="12.8515625" style="4" customWidth="1"/>
    <col min="15" max="15" width="12.140625" style="4" customWidth="1"/>
    <col min="16" max="16" width="11.7109375" style="4" customWidth="1"/>
    <col min="17" max="17" width="15.7109375" style="4" customWidth="1"/>
    <col min="18" max="18" width="20.8515625" style="4" customWidth="1"/>
    <col min="19" max="16384" width="9.140625" style="4" customWidth="1"/>
  </cols>
  <sheetData>
    <row r="1" spans="1:4" ht="42" customHeight="1">
      <c r="A1" s="1095" t="s">
        <v>13</v>
      </c>
      <c r="B1" s="1095"/>
      <c r="C1" s="1"/>
      <c r="D1" s="1"/>
    </row>
    <row r="2" spans="1:4" ht="36" customHeight="1">
      <c r="A2" s="1095" t="s">
        <v>27</v>
      </c>
      <c r="B2" s="1095"/>
      <c r="C2" s="1"/>
      <c r="D2" s="1"/>
    </row>
    <row r="3" spans="1:4" ht="40.5" customHeight="1">
      <c r="A3" s="1095" t="s">
        <v>28</v>
      </c>
      <c r="B3" s="1095"/>
      <c r="C3" s="1"/>
      <c r="D3" s="1"/>
    </row>
    <row r="4" spans="1:4" ht="39" customHeight="1">
      <c r="A4" s="1095" t="s">
        <v>416</v>
      </c>
      <c r="B4" s="1095"/>
      <c r="C4" s="1"/>
      <c r="D4" s="1"/>
    </row>
    <row r="5" spans="2:4" ht="23.25">
      <c r="B5" s="16"/>
      <c r="C5" s="1"/>
      <c r="D5" s="1"/>
    </row>
    <row r="6" spans="1:17" ht="48.75" customHeight="1">
      <c r="A6" s="1096" t="s">
        <v>435</v>
      </c>
      <c r="B6" s="1096"/>
      <c r="C6" s="1096"/>
      <c r="D6" s="1096"/>
      <c r="E6" s="1096"/>
      <c r="F6" s="1096"/>
      <c r="G6" s="1096"/>
      <c r="H6" s="1096"/>
      <c r="I6" s="1096"/>
      <c r="J6" s="1096"/>
      <c r="K6" s="1096"/>
      <c r="L6" s="1096"/>
      <c r="M6" s="1096"/>
      <c r="N6" s="1096"/>
      <c r="O6" s="1096"/>
      <c r="P6" s="1096"/>
      <c r="Q6" s="1096"/>
    </row>
    <row r="7" spans="1:17" ht="41.25" customHeight="1">
      <c r="A7" s="1097" t="s">
        <v>533</v>
      </c>
      <c r="B7" s="1097"/>
      <c r="C7" s="1097"/>
      <c r="D7" s="1097"/>
      <c r="E7" s="1097"/>
      <c r="F7" s="1097"/>
      <c r="G7" s="1097"/>
      <c r="H7" s="1097"/>
      <c r="I7" s="1097"/>
      <c r="J7" s="1097"/>
      <c r="K7" s="1097"/>
      <c r="L7" s="1097"/>
      <c r="M7" s="1097"/>
      <c r="N7" s="1097"/>
      <c r="O7" s="1097"/>
      <c r="P7" s="1097"/>
      <c r="Q7" s="1097"/>
    </row>
    <row r="8" spans="1:18" s="134" customFormat="1" ht="39.75" customHeight="1">
      <c r="A8" s="1098" t="s">
        <v>531</v>
      </c>
      <c r="B8" s="1098"/>
      <c r="C8" s="1098"/>
      <c r="D8" s="901"/>
      <c r="E8" s="142"/>
      <c r="F8" s="142"/>
      <c r="G8" s="142"/>
      <c r="H8" s="143"/>
      <c r="I8" s="143"/>
      <c r="J8" s="143"/>
      <c r="K8" s="143"/>
      <c r="L8" s="142"/>
      <c r="M8" s="142"/>
      <c r="N8" s="142"/>
      <c r="O8" s="142"/>
      <c r="P8" s="142"/>
      <c r="Q8" s="142"/>
      <c r="R8" s="4"/>
    </row>
    <row r="9" spans="1:18" s="134" customFormat="1" ht="39.75" customHeight="1">
      <c r="A9" s="1098" t="s">
        <v>652</v>
      </c>
      <c r="B9" s="1098"/>
      <c r="C9" s="1098"/>
      <c r="D9" s="901" t="s">
        <v>612</v>
      </c>
      <c r="E9" s="142"/>
      <c r="F9" s="142"/>
      <c r="G9" s="142"/>
      <c r="H9" s="143"/>
      <c r="I9" s="143"/>
      <c r="J9" s="143"/>
      <c r="K9" s="143"/>
      <c r="L9" s="142"/>
      <c r="M9" s="142"/>
      <c r="N9" s="142"/>
      <c r="O9" s="142"/>
      <c r="P9" s="142"/>
      <c r="Q9" s="142"/>
      <c r="R9" s="4"/>
    </row>
    <row r="10" spans="1:17" ht="18.75" thickBot="1">
      <c r="A10" s="39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8" ht="42" customHeight="1" thickBot="1">
      <c r="A11" s="1099" t="s">
        <v>0</v>
      </c>
      <c r="B11" s="1101" t="s">
        <v>14</v>
      </c>
      <c r="C11" s="1103" t="s">
        <v>5</v>
      </c>
      <c r="D11" s="915"/>
      <c r="E11" s="1106" t="s">
        <v>209</v>
      </c>
      <c r="F11" s="1106"/>
      <c r="G11" s="1106"/>
      <c r="H11" s="1106"/>
      <c r="I11" s="1191"/>
      <c r="J11" s="1108" t="s">
        <v>1</v>
      </c>
      <c r="K11" s="1105" t="s">
        <v>233</v>
      </c>
      <c r="L11" s="1111"/>
      <c r="M11" s="1111"/>
      <c r="N11" s="1111"/>
      <c r="O11" s="1113"/>
      <c r="P11" s="1114" t="s">
        <v>1</v>
      </c>
      <c r="Q11" s="1282" t="s">
        <v>6</v>
      </c>
      <c r="R11" s="1267" t="s">
        <v>8</v>
      </c>
    </row>
    <row r="12" spans="1:18" ht="120" customHeight="1" thickBot="1">
      <c r="A12" s="1100"/>
      <c r="B12" s="1102"/>
      <c r="C12" s="1104"/>
      <c r="D12" s="1081" t="s">
        <v>594</v>
      </c>
      <c r="E12" s="1079" t="s">
        <v>10</v>
      </c>
      <c r="F12" s="720" t="s">
        <v>11</v>
      </c>
      <c r="G12" s="720" t="s">
        <v>581</v>
      </c>
      <c r="H12" s="720" t="s">
        <v>12</v>
      </c>
      <c r="I12" s="682" t="s">
        <v>7</v>
      </c>
      <c r="J12" s="1109"/>
      <c r="K12" s="719" t="s">
        <v>10</v>
      </c>
      <c r="L12" s="720" t="s">
        <v>11</v>
      </c>
      <c r="M12" s="720" t="s">
        <v>581</v>
      </c>
      <c r="N12" s="720" t="s">
        <v>12</v>
      </c>
      <c r="O12" s="682" t="s">
        <v>7</v>
      </c>
      <c r="P12" s="1109"/>
      <c r="Q12" s="1283"/>
      <c r="R12" s="1268"/>
    </row>
    <row r="13" spans="1:18" ht="34.5" customHeight="1" thickBot="1">
      <c r="A13" s="1151" t="s">
        <v>222</v>
      </c>
      <c r="B13" s="1152"/>
      <c r="C13" s="1152"/>
      <c r="D13" s="1082"/>
      <c r="E13" s="735"/>
      <c r="F13" s="666"/>
      <c r="G13" s="666"/>
      <c r="H13" s="666"/>
      <c r="I13" s="763"/>
      <c r="J13" s="330"/>
      <c r="K13" s="764"/>
      <c r="L13" s="669"/>
      <c r="M13" s="669"/>
      <c r="N13" s="666"/>
      <c r="O13" s="763"/>
      <c r="P13" s="330"/>
      <c r="Q13" s="410"/>
      <c r="R13" s="411"/>
    </row>
    <row r="14" spans="1:18" ht="43.5" customHeight="1">
      <c r="A14" s="208" t="s">
        <v>107</v>
      </c>
      <c r="B14" s="359" t="s">
        <v>108</v>
      </c>
      <c r="C14" s="519" t="s">
        <v>650</v>
      </c>
      <c r="D14" s="125" t="s">
        <v>616</v>
      </c>
      <c r="E14" s="59"/>
      <c r="F14" s="39"/>
      <c r="G14" s="39"/>
      <c r="H14" s="39"/>
      <c r="I14" s="57"/>
      <c r="J14" s="340"/>
      <c r="K14" s="74">
        <v>40</v>
      </c>
      <c r="L14" s="69">
        <v>8</v>
      </c>
      <c r="M14" s="69"/>
      <c r="N14" s="69">
        <f>K14+L14</f>
        <v>48</v>
      </c>
      <c r="O14" s="85">
        <f>N14/19</f>
        <v>2.526315789473684</v>
      </c>
      <c r="P14" s="340" t="s">
        <v>18</v>
      </c>
      <c r="Q14" s="110">
        <f>R14</f>
        <v>48</v>
      </c>
      <c r="R14" s="412">
        <f>N14+H14</f>
        <v>48</v>
      </c>
    </row>
    <row r="15" spans="1:18" ht="37.5" customHeight="1">
      <c r="A15" s="208" t="s">
        <v>109</v>
      </c>
      <c r="B15" s="211" t="s">
        <v>16</v>
      </c>
      <c r="C15" s="521" t="s">
        <v>629</v>
      </c>
      <c r="D15" s="95" t="s">
        <v>631</v>
      </c>
      <c r="E15" s="47">
        <v>36</v>
      </c>
      <c r="F15" s="17">
        <v>12</v>
      </c>
      <c r="G15" s="17"/>
      <c r="H15" s="17">
        <f>E15+F15</f>
        <v>48</v>
      </c>
      <c r="I15" s="26">
        <f>H15/11</f>
        <v>4.363636363636363</v>
      </c>
      <c r="J15" s="42" t="s">
        <v>17</v>
      </c>
      <c r="K15" s="47"/>
      <c r="L15" s="17"/>
      <c r="M15" s="17"/>
      <c r="N15" s="17"/>
      <c r="O15" s="26"/>
      <c r="P15" s="42"/>
      <c r="Q15" s="106">
        <f>R15</f>
        <v>48</v>
      </c>
      <c r="R15" s="413">
        <f>N15+H15</f>
        <v>48</v>
      </c>
    </row>
    <row r="16" spans="1:18" ht="37.5" customHeight="1">
      <c r="A16" s="208" t="s">
        <v>112</v>
      </c>
      <c r="B16" s="211" t="s">
        <v>248</v>
      </c>
      <c r="C16" s="521" t="s">
        <v>537</v>
      </c>
      <c r="D16" s="95" t="s">
        <v>630</v>
      </c>
      <c r="E16" s="47">
        <v>2</v>
      </c>
      <c r="F16" s="17">
        <v>32</v>
      </c>
      <c r="G16" s="17"/>
      <c r="H16" s="17">
        <f>E16+F16</f>
        <v>34</v>
      </c>
      <c r="I16" s="26">
        <f>H16/11</f>
        <v>3.090909090909091</v>
      </c>
      <c r="J16" s="42" t="s">
        <v>101</v>
      </c>
      <c r="K16" s="47"/>
      <c r="L16" s="17">
        <v>40</v>
      </c>
      <c r="M16" s="17"/>
      <c r="N16" s="17">
        <f>K16+L16</f>
        <v>40</v>
      </c>
      <c r="O16" s="26">
        <f>N16/19</f>
        <v>2.1052631578947367</v>
      </c>
      <c r="P16" s="42" t="s">
        <v>101</v>
      </c>
      <c r="Q16" s="106"/>
      <c r="R16" s="413"/>
    </row>
    <row r="17" spans="1:18" ht="45.75" customHeight="1" thickBot="1">
      <c r="A17" s="213" t="s">
        <v>114</v>
      </c>
      <c r="B17" s="360" t="s">
        <v>2</v>
      </c>
      <c r="C17" s="71" t="s">
        <v>68</v>
      </c>
      <c r="D17" s="125" t="s">
        <v>614</v>
      </c>
      <c r="E17" s="59">
        <v>2</v>
      </c>
      <c r="F17" s="39">
        <v>32</v>
      </c>
      <c r="G17" s="39"/>
      <c r="H17" s="39">
        <f>E17+F17</f>
        <v>34</v>
      </c>
      <c r="I17" s="26">
        <f>H17/11</f>
        <v>3.090909090909091</v>
      </c>
      <c r="J17" s="58" t="s">
        <v>18</v>
      </c>
      <c r="K17" s="59"/>
      <c r="L17" s="39">
        <v>36</v>
      </c>
      <c r="M17" s="39"/>
      <c r="N17" s="39">
        <f>K17+L17</f>
        <v>36</v>
      </c>
      <c r="O17" s="26">
        <f>N17/19</f>
        <v>1.894736842105263</v>
      </c>
      <c r="P17" s="58" t="s">
        <v>18</v>
      </c>
      <c r="Q17" s="109">
        <f>R17</f>
        <v>70</v>
      </c>
      <c r="R17" s="414">
        <f>N17+H17</f>
        <v>70</v>
      </c>
    </row>
    <row r="18" spans="1:18" ht="45" customHeight="1" thickBot="1">
      <c r="A18" s="1119" t="s">
        <v>223</v>
      </c>
      <c r="B18" s="1120"/>
      <c r="C18" s="1120"/>
      <c r="D18" s="1092"/>
      <c r="E18" s="53"/>
      <c r="F18" s="38"/>
      <c r="G18" s="38"/>
      <c r="H18" s="38"/>
      <c r="I18" s="36"/>
      <c r="J18" s="56"/>
      <c r="K18" s="53"/>
      <c r="L18" s="38"/>
      <c r="M18" s="38"/>
      <c r="N18" s="38"/>
      <c r="O18" s="36"/>
      <c r="P18" s="56"/>
      <c r="Q18" s="108"/>
      <c r="R18" s="362"/>
    </row>
    <row r="19" spans="1:18" ht="55.5" customHeight="1" thickBot="1">
      <c r="A19" s="213" t="s">
        <v>21</v>
      </c>
      <c r="B19" s="214" t="s">
        <v>234</v>
      </c>
      <c r="C19" s="125" t="s">
        <v>69</v>
      </c>
      <c r="D19" s="76" t="s">
        <v>617</v>
      </c>
      <c r="E19" s="59">
        <v>2</v>
      </c>
      <c r="F19" s="39">
        <v>22</v>
      </c>
      <c r="G19" s="39"/>
      <c r="H19" s="39">
        <f>E19+F19</f>
        <v>24</v>
      </c>
      <c r="I19" s="57">
        <f>H19/11</f>
        <v>2.1818181818181817</v>
      </c>
      <c r="J19" s="58" t="s">
        <v>101</v>
      </c>
      <c r="K19" s="59">
        <v>2</v>
      </c>
      <c r="L19" s="39">
        <v>66</v>
      </c>
      <c r="M19" s="39"/>
      <c r="N19" s="39">
        <f>K19+L19</f>
        <v>68</v>
      </c>
      <c r="O19" s="98">
        <f>N19/19</f>
        <v>3.5789473684210527</v>
      </c>
      <c r="P19" s="58" t="s">
        <v>101</v>
      </c>
      <c r="Q19" s="110">
        <f>R19</f>
        <v>92</v>
      </c>
      <c r="R19" s="414">
        <f>N19+H19</f>
        <v>92</v>
      </c>
    </row>
    <row r="20" spans="1:18" ht="60" customHeight="1" thickBot="1">
      <c r="A20" s="1166" t="s">
        <v>116</v>
      </c>
      <c r="B20" s="1167"/>
      <c r="C20" s="1168"/>
      <c r="D20" s="912"/>
      <c r="E20" s="37"/>
      <c r="F20" s="38"/>
      <c r="G20" s="38"/>
      <c r="H20" s="38"/>
      <c r="I20" s="51"/>
      <c r="J20" s="56"/>
      <c r="K20" s="53"/>
      <c r="L20" s="38"/>
      <c r="M20" s="38"/>
      <c r="N20" s="38"/>
      <c r="O20" s="51"/>
      <c r="P20" s="56"/>
      <c r="Q20" s="108"/>
      <c r="R20" s="362"/>
    </row>
    <row r="21" spans="1:18" ht="46.5" customHeight="1">
      <c r="A21" s="215" t="s">
        <v>37</v>
      </c>
      <c r="B21" s="210" t="s">
        <v>211</v>
      </c>
      <c r="C21" s="164" t="s">
        <v>320</v>
      </c>
      <c r="D21" s="164" t="s">
        <v>598</v>
      </c>
      <c r="E21" s="46"/>
      <c r="F21" s="32"/>
      <c r="G21" s="32"/>
      <c r="H21" s="32"/>
      <c r="I21" s="50"/>
      <c r="J21" s="141"/>
      <c r="K21" s="46">
        <v>36</v>
      </c>
      <c r="L21" s="32">
        <v>14</v>
      </c>
      <c r="M21" s="32"/>
      <c r="N21" s="32">
        <f>K21+L21</f>
        <v>50</v>
      </c>
      <c r="O21" s="50">
        <f>N21/19</f>
        <v>2.6315789473684212</v>
      </c>
      <c r="P21" s="54" t="s">
        <v>17</v>
      </c>
      <c r="Q21" s="109">
        <f>R21</f>
        <v>50</v>
      </c>
      <c r="R21" s="165">
        <f aca="true" t="shared" si="0" ref="R21:R27">N21+H21</f>
        <v>50</v>
      </c>
    </row>
    <row r="22" spans="1:18" ht="52.5" customHeight="1">
      <c r="A22" s="208" t="s">
        <v>25</v>
      </c>
      <c r="B22" s="211" t="s">
        <v>212</v>
      </c>
      <c r="C22" s="49"/>
      <c r="D22" s="49"/>
      <c r="E22" s="47"/>
      <c r="F22" s="17"/>
      <c r="G22" s="17"/>
      <c r="H22" s="17"/>
      <c r="I22" s="52"/>
      <c r="J22" s="54"/>
      <c r="K22" s="47">
        <v>28</v>
      </c>
      <c r="L22" s="17">
        <v>28</v>
      </c>
      <c r="M22" s="17"/>
      <c r="N22" s="17">
        <f>K22+L22</f>
        <v>56</v>
      </c>
      <c r="O22" s="50">
        <f aca="true" t="shared" si="1" ref="O22:O27">N22/19</f>
        <v>2.9473684210526314</v>
      </c>
      <c r="P22" s="54" t="s">
        <v>18</v>
      </c>
      <c r="Q22" s="109">
        <f aca="true" t="shared" si="2" ref="Q22:Q27">R22</f>
        <v>56</v>
      </c>
      <c r="R22" s="166">
        <f t="shared" si="0"/>
        <v>56</v>
      </c>
    </row>
    <row r="23" spans="1:18" ht="48" customHeight="1">
      <c r="A23" s="208" t="s">
        <v>76</v>
      </c>
      <c r="B23" s="211" t="s">
        <v>213</v>
      </c>
      <c r="C23" s="664" t="s">
        <v>582</v>
      </c>
      <c r="D23" s="664" t="s">
        <v>625</v>
      </c>
      <c r="E23" s="47"/>
      <c r="F23" s="17"/>
      <c r="G23" s="17"/>
      <c r="H23" s="17"/>
      <c r="I23" s="52"/>
      <c r="J23" s="54"/>
      <c r="K23" s="47">
        <v>30</v>
      </c>
      <c r="L23" s="17">
        <v>28</v>
      </c>
      <c r="M23" s="17"/>
      <c r="N23" s="17">
        <f>K23+L23</f>
        <v>58</v>
      </c>
      <c r="O23" s="50">
        <f t="shared" si="1"/>
        <v>3.0526315789473686</v>
      </c>
      <c r="P23" s="54" t="s">
        <v>17</v>
      </c>
      <c r="Q23" s="109">
        <f t="shared" si="2"/>
        <v>58</v>
      </c>
      <c r="R23" s="166">
        <f t="shared" si="0"/>
        <v>58</v>
      </c>
    </row>
    <row r="24" spans="1:18" ht="34.5" customHeight="1">
      <c r="A24" s="208" t="s">
        <v>120</v>
      </c>
      <c r="B24" s="211" t="s">
        <v>214</v>
      </c>
      <c r="C24" s="95" t="s">
        <v>339</v>
      </c>
      <c r="D24" s="95" t="s">
        <v>647</v>
      </c>
      <c r="E24" s="47">
        <v>28</v>
      </c>
      <c r="F24" s="17">
        <v>20</v>
      </c>
      <c r="G24" s="17"/>
      <c r="H24" s="17">
        <f>E24+F24</f>
        <v>48</v>
      </c>
      <c r="I24" s="52">
        <f>H24/11</f>
        <v>4.363636363636363</v>
      </c>
      <c r="J24" s="54" t="s">
        <v>18</v>
      </c>
      <c r="K24" s="47"/>
      <c r="L24" s="17"/>
      <c r="M24" s="17"/>
      <c r="N24" s="17"/>
      <c r="O24" s="50"/>
      <c r="P24" s="54"/>
      <c r="Q24" s="109">
        <f t="shared" si="2"/>
        <v>48</v>
      </c>
      <c r="R24" s="166">
        <f t="shared" si="0"/>
        <v>48</v>
      </c>
    </row>
    <row r="25" spans="1:18" ht="45" customHeight="1">
      <c r="A25" s="208" t="s">
        <v>173</v>
      </c>
      <c r="B25" s="211" t="s">
        <v>41</v>
      </c>
      <c r="C25" s="95" t="s">
        <v>332</v>
      </c>
      <c r="D25" s="95" t="s">
        <v>611</v>
      </c>
      <c r="E25" s="47"/>
      <c r="F25" s="17"/>
      <c r="G25" s="17"/>
      <c r="H25" s="17"/>
      <c r="I25" s="52"/>
      <c r="J25" s="54"/>
      <c r="K25" s="47">
        <v>20</v>
      </c>
      <c r="L25" s="17">
        <v>48</v>
      </c>
      <c r="M25" s="17"/>
      <c r="N25" s="17">
        <f>K25+L25</f>
        <v>68</v>
      </c>
      <c r="O25" s="50">
        <f t="shared" si="1"/>
        <v>3.5789473684210527</v>
      </c>
      <c r="P25" s="54" t="s">
        <v>18</v>
      </c>
      <c r="Q25" s="109">
        <f t="shared" si="2"/>
        <v>68</v>
      </c>
      <c r="R25" s="166">
        <f t="shared" si="0"/>
        <v>68</v>
      </c>
    </row>
    <row r="26" spans="1:18" ht="49.5" customHeight="1">
      <c r="A26" s="208" t="s">
        <v>78</v>
      </c>
      <c r="B26" s="211" t="s">
        <v>215</v>
      </c>
      <c r="C26" s="95" t="s">
        <v>583</v>
      </c>
      <c r="D26" s="95" t="s">
        <v>600</v>
      </c>
      <c r="E26" s="47">
        <v>36</v>
      </c>
      <c r="F26" s="17">
        <v>28</v>
      </c>
      <c r="G26" s="17"/>
      <c r="H26" s="17">
        <f>E26+F26</f>
        <v>64</v>
      </c>
      <c r="I26" s="52">
        <f>H26/11</f>
        <v>5.818181818181818</v>
      </c>
      <c r="J26" s="54" t="s">
        <v>17</v>
      </c>
      <c r="K26" s="47"/>
      <c r="L26" s="17"/>
      <c r="M26" s="17"/>
      <c r="N26" s="17"/>
      <c r="O26" s="50"/>
      <c r="P26" s="54" t="s">
        <v>18</v>
      </c>
      <c r="Q26" s="109">
        <f t="shared" si="2"/>
        <v>64</v>
      </c>
      <c r="R26" s="166">
        <f t="shared" si="0"/>
        <v>64</v>
      </c>
    </row>
    <row r="27" spans="1:18" ht="54" customHeight="1" thickBot="1">
      <c r="A27" s="208" t="s">
        <v>235</v>
      </c>
      <c r="B27" s="211" t="s">
        <v>236</v>
      </c>
      <c r="C27" s="95" t="s">
        <v>317</v>
      </c>
      <c r="D27" s="126" t="s">
        <v>612</v>
      </c>
      <c r="E27" s="47"/>
      <c r="F27" s="17"/>
      <c r="G27" s="17"/>
      <c r="H27" s="17"/>
      <c r="I27" s="52"/>
      <c r="J27" s="54"/>
      <c r="K27" s="47">
        <v>20</v>
      </c>
      <c r="L27" s="17">
        <v>26</v>
      </c>
      <c r="M27" s="17"/>
      <c r="N27" s="17">
        <f>K27+L27</f>
        <v>46</v>
      </c>
      <c r="O27" s="50">
        <f t="shared" si="1"/>
        <v>2.4210526315789473</v>
      </c>
      <c r="P27" s="54" t="s">
        <v>101</v>
      </c>
      <c r="Q27" s="109">
        <f t="shared" si="2"/>
        <v>46</v>
      </c>
      <c r="R27" s="166">
        <f t="shared" si="0"/>
        <v>46</v>
      </c>
    </row>
    <row r="28" spans="1:18" ht="49.5" customHeight="1" thickBot="1">
      <c r="A28" s="1131" t="s">
        <v>237</v>
      </c>
      <c r="B28" s="1132"/>
      <c r="C28" s="1132"/>
      <c r="D28" s="984"/>
      <c r="E28" s="38"/>
      <c r="F28" s="38"/>
      <c r="G28" s="38"/>
      <c r="H28" s="38"/>
      <c r="I28" s="51"/>
      <c r="J28" s="56"/>
      <c r="K28" s="53"/>
      <c r="L28" s="38"/>
      <c r="M28" s="38"/>
      <c r="N28" s="38"/>
      <c r="O28" s="51"/>
      <c r="P28" s="56" t="s">
        <v>552</v>
      </c>
      <c r="Q28" s="108"/>
      <c r="R28" s="362"/>
    </row>
    <row r="29" spans="1:18" ht="52.5" customHeight="1">
      <c r="A29" s="215" t="s">
        <v>23</v>
      </c>
      <c r="B29" s="210" t="s">
        <v>217</v>
      </c>
      <c r="C29" s="1244" t="s">
        <v>339</v>
      </c>
      <c r="D29" s="123"/>
      <c r="E29" s="46"/>
      <c r="F29" s="32"/>
      <c r="G29" s="39"/>
      <c r="H29" s="39"/>
      <c r="I29" s="57"/>
      <c r="J29" s="54"/>
      <c r="K29" s="46">
        <v>42</v>
      </c>
      <c r="L29" s="32">
        <v>42</v>
      </c>
      <c r="M29" s="32"/>
      <c r="N29" s="32">
        <f>K29+L29</f>
        <v>84</v>
      </c>
      <c r="O29" s="50">
        <f>N29/19</f>
        <v>4.421052631578948</v>
      </c>
      <c r="P29" s="54" t="s">
        <v>18</v>
      </c>
      <c r="Q29" s="109">
        <f>R29</f>
        <v>84</v>
      </c>
      <c r="R29" s="165">
        <f>N29+H29</f>
        <v>84</v>
      </c>
    </row>
    <row r="30" spans="1:18" ht="45" customHeight="1">
      <c r="A30" s="313" t="s">
        <v>238</v>
      </c>
      <c r="B30" s="211" t="s">
        <v>26</v>
      </c>
      <c r="C30" s="1245"/>
      <c r="D30" s="125" t="s">
        <v>647</v>
      </c>
      <c r="E30" s="47"/>
      <c r="F30" s="17"/>
      <c r="G30" s="23"/>
      <c r="H30" s="23"/>
      <c r="I30" s="65"/>
      <c r="J30" s="42"/>
      <c r="K30" s="47"/>
      <c r="L30" s="17"/>
      <c r="M30" s="17">
        <v>36</v>
      </c>
      <c r="N30" s="17"/>
      <c r="O30" s="52"/>
      <c r="P30" s="42" t="s">
        <v>18</v>
      </c>
      <c r="Q30" s="109"/>
      <c r="R30" s="166"/>
    </row>
    <row r="31" spans="1:18" s="134" customFormat="1" ht="52.5" customHeight="1" thickBot="1">
      <c r="A31" s="314" t="s">
        <v>239</v>
      </c>
      <c r="B31" s="212" t="s">
        <v>24</v>
      </c>
      <c r="C31" s="1232"/>
      <c r="D31" s="657"/>
      <c r="E31" s="48"/>
      <c r="F31" s="23"/>
      <c r="G31" s="23"/>
      <c r="H31" s="23"/>
      <c r="I31" s="65"/>
      <c r="J31" s="55"/>
      <c r="K31" s="48"/>
      <c r="L31" s="23"/>
      <c r="M31" s="23">
        <v>36</v>
      </c>
      <c r="N31" s="23"/>
      <c r="O31" s="65"/>
      <c r="P31" s="55" t="s">
        <v>18</v>
      </c>
      <c r="Q31" s="109"/>
      <c r="R31" s="361"/>
    </row>
    <row r="32" spans="1:18" ht="55.5" customHeight="1" thickBot="1">
      <c r="A32" s="1278" t="s">
        <v>240</v>
      </c>
      <c r="B32" s="1279"/>
      <c r="C32" s="1280"/>
      <c r="D32" s="988"/>
      <c r="E32" s="38"/>
      <c r="F32" s="38"/>
      <c r="G32" s="38"/>
      <c r="H32" s="38"/>
      <c r="I32" s="51"/>
      <c r="J32" s="56"/>
      <c r="K32" s="53"/>
      <c r="L32" s="38"/>
      <c r="M32" s="38"/>
      <c r="N32" s="38"/>
      <c r="O32" s="51"/>
      <c r="P32" s="56" t="s">
        <v>552</v>
      </c>
      <c r="Q32" s="108"/>
      <c r="R32" s="362"/>
    </row>
    <row r="33" spans="1:18" ht="46.5" customHeight="1">
      <c r="A33" s="215" t="s">
        <v>196</v>
      </c>
      <c r="B33" s="210" t="s">
        <v>241</v>
      </c>
      <c r="C33" s="1244" t="s">
        <v>339</v>
      </c>
      <c r="D33" s="123"/>
      <c r="E33" s="46"/>
      <c r="F33" s="32"/>
      <c r="G33" s="39"/>
      <c r="H33" s="39"/>
      <c r="I33" s="57"/>
      <c r="J33" s="54"/>
      <c r="K33" s="46">
        <v>70</v>
      </c>
      <c r="L33" s="32">
        <v>60</v>
      </c>
      <c r="M33" s="32"/>
      <c r="N33" s="32">
        <f>K33+L33</f>
        <v>130</v>
      </c>
      <c r="O33" s="50">
        <f>N33/19</f>
        <v>6.842105263157895</v>
      </c>
      <c r="P33" s="54" t="s">
        <v>18</v>
      </c>
      <c r="Q33" s="109">
        <f>R33</f>
        <v>130</v>
      </c>
      <c r="R33" s="165">
        <f>N33+H33</f>
        <v>130</v>
      </c>
    </row>
    <row r="34" spans="1:18" ht="40.5" customHeight="1">
      <c r="A34" s="313" t="s">
        <v>242</v>
      </c>
      <c r="B34" s="211" t="s">
        <v>26</v>
      </c>
      <c r="C34" s="1245"/>
      <c r="D34" s="125" t="s">
        <v>647</v>
      </c>
      <c r="E34" s="47"/>
      <c r="F34" s="17"/>
      <c r="G34" s="23"/>
      <c r="H34" s="23"/>
      <c r="I34" s="65"/>
      <c r="J34" s="42"/>
      <c r="K34" s="47"/>
      <c r="L34" s="17"/>
      <c r="M34" s="17">
        <v>36</v>
      </c>
      <c r="N34" s="17"/>
      <c r="O34" s="52"/>
      <c r="P34" s="42" t="s">
        <v>18</v>
      </c>
      <c r="Q34" s="109"/>
      <c r="R34" s="166"/>
    </row>
    <row r="35" spans="1:18" ht="44.25" customHeight="1" thickBot="1">
      <c r="A35" s="314" t="s">
        <v>243</v>
      </c>
      <c r="B35" s="212" t="s">
        <v>24</v>
      </c>
      <c r="C35" s="1232"/>
      <c r="D35" s="657"/>
      <c r="E35" s="48"/>
      <c r="F35" s="23"/>
      <c r="G35" s="23"/>
      <c r="H35" s="23"/>
      <c r="I35" s="65"/>
      <c r="J35" s="55"/>
      <c r="K35" s="48"/>
      <c r="L35" s="23"/>
      <c r="M35" s="23">
        <v>36</v>
      </c>
      <c r="N35" s="23"/>
      <c r="O35" s="65"/>
      <c r="P35" s="55" t="s">
        <v>18</v>
      </c>
      <c r="Q35" s="109"/>
      <c r="R35" s="361"/>
    </row>
    <row r="36" spans="1:18" s="134" customFormat="1" ht="42" customHeight="1" thickBot="1">
      <c r="A36" s="1278" t="s">
        <v>244</v>
      </c>
      <c r="B36" s="1279"/>
      <c r="C36" s="1280"/>
      <c r="D36" s="988"/>
      <c r="E36" s="38"/>
      <c r="F36" s="38"/>
      <c r="G36" s="38"/>
      <c r="H36" s="38"/>
      <c r="I36" s="51"/>
      <c r="J36" s="56" t="s">
        <v>552</v>
      </c>
      <c r="K36" s="53"/>
      <c r="L36" s="38"/>
      <c r="M36" s="38"/>
      <c r="N36" s="38"/>
      <c r="O36" s="51"/>
      <c r="P36" s="56"/>
      <c r="Q36" s="108"/>
      <c r="R36" s="362">
        <f>N36+H36</f>
        <v>0</v>
      </c>
    </row>
    <row r="37" spans="1:18" ht="43.5" customHeight="1">
      <c r="A37" s="215" t="s">
        <v>219</v>
      </c>
      <c r="B37" s="210" t="s">
        <v>245</v>
      </c>
      <c r="C37" s="1244" t="s">
        <v>317</v>
      </c>
      <c r="D37" s="123"/>
      <c r="E37" s="46">
        <v>70</v>
      </c>
      <c r="F37" s="32">
        <v>74</v>
      </c>
      <c r="G37" s="39"/>
      <c r="H37" s="39">
        <f>E37+F37</f>
        <v>144</v>
      </c>
      <c r="I37" s="57">
        <f>H37/11</f>
        <v>13.090909090909092</v>
      </c>
      <c r="J37" s="54" t="s">
        <v>18</v>
      </c>
      <c r="K37" s="46"/>
      <c r="L37" s="32"/>
      <c r="M37" s="32"/>
      <c r="N37" s="32"/>
      <c r="O37" s="50"/>
      <c r="P37" s="54"/>
      <c r="Q37" s="109">
        <f>R37</f>
        <v>144</v>
      </c>
      <c r="R37" s="165">
        <f>N37+H37</f>
        <v>144</v>
      </c>
    </row>
    <row r="38" spans="1:18" ht="45.75" customHeight="1">
      <c r="A38" s="313" t="s">
        <v>246</v>
      </c>
      <c r="B38" s="211" t="s">
        <v>26</v>
      </c>
      <c r="C38" s="1245"/>
      <c r="D38" s="125" t="s">
        <v>612</v>
      </c>
      <c r="E38" s="47"/>
      <c r="F38" s="17"/>
      <c r="G38" s="23">
        <v>36</v>
      </c>
      <c r="H38" s="23"/>
      <c r="I38" s="65"/>
      <c r="J38" s="42" t="s">
        <v>18</v>
      </c>
      <c r="K38" s="47"/>
      <c r="L38" s="17"/>
      <c r="M38" s="17"/>
      <c r="N38" s="17"/>
      <c r="O38" s="52"/>
      <c r="P38" s="42"/>
      <c r="Q38" s="109"/>
      <c r="R38" s="166"/>
    </row>
    <row r="39" spans="1:18" ht="44.25" customHeight="1" thickBot="1">
      <c r="A39" s="313" t="s">
        <v>247</v>
      </c>
      <c r="B39" s="212" t="s">
        <v>24</v>
      </c>
      <c r="C39" s="1232"/>
      <c r="D39" s="657"/>
      <c r="E39" s="48"/>
      <c r="F39" s="23"/>
      <c r="G39" s="23">
        <v>144</v>
      </c>
      <c r="H39" s="23"/>
      <c r="I39" s="65"/>
      <c r="J39" s="55" t="s">
        <v>18</v>
      </c>
      <c r="K39" s="48"/>
      <c r="L39" s="23"/>
      <c r="M39" s="23"/>
      <c r="N39" s="23"/>
      <c r="O39" s="65"/>
      <c r="P39" s="55"/>
      <c r="Q39" s="110"/>
      <c r="R39" s="361"/>
    </row>
    <row r="40" spans="1:18" ht="45.75" customHeight="1" thickBot="1">
      <c r="A40" s="1193" t="s">
        <v>4</v>
      </c>
      <c r="B40" s="1281"/>
      <c r="C40" s="270"/>
      <c r="D40" s="270"/>
      <c r="E40" s="417">
        <f>SUM(E14:E39)</f>
        <v>176</v>
      </c>
      <c r="F40" s="121">
        <f>SUM(F14:F39)</f>
        <v>220</v>
      </c>
      <c r="G40" s="121">
        <f>SUM(G14:G39)</f>
        <v>180</v>
      </c>
      <c r="H40" s="121">
        <f>SUM(H14:H39)</f>
        <v>396</v>
      </c>
      <c r="I40" s="409">
        <f>SUM(I14:I39)</f>
        <v>36</v>
      </c>
      <c r="J40" s="120"/>
      <c r="K40" s="417">
        <f>SUM(K14:K39)</f>
        <v>288</v>
      </c>
      <c r="L40" s="121">
        <f>SUM(L14:L39)</f>
        <v>396</v>
      </c>
      <c r="M40" s="121">
        <f>SUM(M14:M39)</f>
        <v>144</v>
      </c>
      <c r="N40" s="121">
        <f>SUM(N14:N39)</f>
        <v>684</v>
      </c>
      <c r="O40" s="409">
        <f>SUM(O14:O39)</f>
        <v>36</v>
      </c>
      <c r="P40" s="196"/>
      <c r="Q40" s="92">
        <f>R40</f>
        <v>1080</v>
      </c>
      <c r="R40" s="415">
        <f>N40+H40</f>
        <v>1080</v>
      </c>
    </row>
    <row r="41" spans="1:18" ht="54" customHeight="1">
      <c r="A41" s="190"/>
      <c r="B41" s="8"/>
      <c r="C41" s="9"/>
      <c r="D41" s="9"/>
      <c r="E41" s="8"/>
      <c r="F41" s="8"/>
      <c r="G41" s="8"/>
      <c r="H41" s="7"/>
      <c r="I41" s="7"/>
      <c r="J41" s="6"/>
      <c r="K41" s="6"/>
      <c r="L41" s="6"/>
      <c r="M41" s="6"/>
      <c r="N41" s="6"/>
      <c r="O41" s="6"/>
      <c r="P41" s="6"/>
      <c r="Q41" s="6"/>
      <c r="R41" s="6"/>
    </row>
    <row r="42" spans="1:18" ht="44.25" customHeight="1">
      <c r="A42" s="1140" t="s">
        <v>420</v>
      </c>
      <c r="B42" s="1140"/>
      <c r="C42" s="1140"/>
      <c r="D42" s="903"/>
      <c r="E42" s="8"/>
      <c r="F42" s="8"/>
      <c r="G42" s="8"/>
      <c r="H42" s="8"/>
      <c r="I42" s="8"/>
      <c r="J42" s="190"/>
      <c r="K42" s="190"/>
      <c r="L42" s="190"/>
      <c r="M42" s="190"/>
      <c r="N42" s="6"/>
      <c r="O42" s="6"/>
      <c r="P42" s="6"/>
      <c r="Q42" s="6"/>
      <c r="R42" s="6"/>
    </row>
    <row r="43" spans="1:18" ht="36" customHeight="1">
      <c r="A43" s="11"/>
      <c r="B43" s="8"/>
      <c r="C43" s="8"/>
      <c r="D43" s="8"/>
      <c r="E43" s="8"/>
      <c r="F43" s="8"/>
      <c r="G43" s="8"/>
      <c r="H43" s="8"/>
      <c r="I43" s="8"/>
      <c r="J43" s="12"/>
      <c r="K43" s="11"/>
      <c r="L43" s="12"/>
      <c r="M43" s="12"/>
      <c r="N43" s="11"/>
      <c r="O43" s="11"/>
      <c r="P43" s="6"/>
      <c r="Q43" s="6"/>
      <c r="R43" s="6"/>
    </row>
    <row r="44" spans="1:18" ht="40.5" customHeight="1">
      <c r="A44" s="1145" t="s">
        <v>532</v>
      </c>
      <c r="B44" s="1145"/>
      <c r="C44" s="1145"/>
      <c r="D44" s="656"/>
      <c r="E44" s="8"/>
      <c r="F44" s="8"/>
      <c r="G44" s="8"/>
      <c r="H44" s="8"/>
      <c r="I44" s="8"/>
      <c r="J44" s="13"/>
      <c r="K44" s="8"/>
      <c r="L44" s="13"/>
      <c r="M44" s="13"/>
      <c r="N44" s="6"/>
      <c r="O44" s="6"/>
      <c r="P44" s="6"/>
      <c r="Q44" s="6"/>
      <c r="R44" s="6"/>
    </row>
    <row r="45" spans="1:18" ht="20.25">
      <c r="A45" s="11"/>
      <c r="B45" s="14"/>
      <c r="C45" s="14"/>
      <c r="D45" s="14"/>
      <c r="E45" s="14"/>
      <c r="F45" s="14"/>
      <c r="G45" s="14"/>
      <c r="H45" s="14"/>
      <c r="I45" s="14"/>
      <c r="J45" s="13"/>
      <c r="K45" s="6"/>
      <c r="L45" s="15"/>
      <c r="M45" s="15"/>
      <c r="N45" s="6"/>
      <c r="O45" s="6"/>
      <c r="P45" s="6"/>
      <c r="Q45" s="6"/>
      <c r="R45" s="6"/>
    </row>
    <row r="46" spans="1:18" ht="25.5">
      <c r="A46" s="1145" t="s">
        <v>427</v>
      </c>
      <c r="B46" s="1145"/>
      <c r="C46" s="1145"/>
      <c r="D46" s="656"/>
      <c r="E46" s="11"/>
      <c r="F46" s="11"/>
      <c r="G46" s="11"/>
      <c r="H46" s="11"/>
      <c r="I46" s="11"/>
      <c r="J46" s="6"/>
      <c r="K46" s="6"/>
      <c r="L46" s="6"/>
      <c r="M46" s="6"/>
      <c r="N46" s="6"/>
      <c r="O46" s="6"/>
      <c r="P46" s="6"/>
      <c r="Q46" s="6"/>
      <c r="R46" s="6"/>
    </row>
    <row r="47" spans="1:18" ht="20.25">
      <c r="A47" s="190"/>
      <c r="B47" s="11"/>
      <c r="C47" s="11"/>
      <c r="D47" s="11"/>
      <c r="E47" s="11"/>
      <c r="F47" s="11"/>
      <c r="G47" s="11"/>
      <c r="H47" s="14"/>
      <c r="I47" s="14"/>
      <c r="J47" s="6"/>
      <c r="K47" s="6"/>
      <c r="L47" s="6"/>
      <c r="M47" s="6"/>
      <c r="N47" s="6"/>
      <c r="O47" s="6"/>
      <c r="P47" s="6"/>
      <c r="Q47" s="6"/>
      <c r="R47" s="6"/>
    </row>
    <row r="48" spans="1:18" ht="20.25">
      <c r="A48" s="11"/>
      <c r="B48" s="11"/>
      <c r="C48" s="11"/>
      <c r="D48" s="11"/>
      <c r="E48" s="11"/>
      <c r="F48" s="11"/>
      <c r="G48" s="11"/>
      <c r="H48" s="11"/>
      <c r="I48" s="11"/>
      <c r="J48" s="6"/>
      <c r="K48" s="6"/>
      <c r="L48" s="6"/>
      <c r="M48" s="6"/>
      <c r="N48" s="6"/>
      <c r="O48" s="6"/>
      <c r="P48" s="6"/>
      <c r="Q48" s="6"/>
      <c r="R48" s="6"/>
    </row>
    <row r="49" spans="1:18" ht="20.25">
      <c r="A49" s="11"/>
      <c r="B49" s="11"/>
      <c r="C49" s="11"/>
      <c r="D49" s="11"/>
      <c r="E49" s="14"/>
      <c r="F49" s="14"/>
      <c r="G49" s="14"/>
      <c r="H49" s="14"/>
      <c r="I49" s="14"/>
      <c r="J49" s="6"/>
      <c r="K49" s="6"/>
      <c r="L49" s="6"/>
      <c r="M49" s="6"/>
      <c r="N49" s="6"/>
      <c r="O49" s="6"/>
      <c r="P49" s="6"/>
      <c r="Q49" s="6"/>
      <c r="R49" s="6"/>
    </row>
    <row r="50" spans="1:4" ht="20.25">
      <c r="A50" s="11"/>
      <c r="B50" s="14"/>
      <c r="C50" s="14"/>
      <c r="D50" s="14"/>
    </row>
  </sheetData>
  <sheetProtection selectLockedCells="1" selectUnlockedCells="1"/>
  <mergeCells count="30">
    <mergeCell ref="A46:C46"/>
    <mergeCell ref="A1:B1"/>
    <mergeCell ref="R11:R12"/>
    <mergeCell ref="A13:C13"/>
    <mergeCell ref="A8:C8"/>
    <mergeCell ref="A9:C9"/>
    <mergeCell ref="A11:A12"/>
    <mergeCell ref="B11:B12"/>
    <mergeCell ref="A40:B40"/>
    <mergeCell ref="Q11:Q12"/>
    <mergeCell ref="A44:C44"/>
    <mergeCell ref="K11:O11"/>
    <mergeCell ref="P11:P12"/>
    <mergeCell ref="C37:C39"/>
    <mergeCell ref="A28:C28"/>
    <mergeCell ref="A32:C32"/>
    <mergeCell ref="A36:C36"/>
    <mergeCell ref="A42:C42"/>
    <mergeCell ref="C29:C31"/>
    <mergeCell ref="C33:C35"/>
    <mergeCell ref="A2:B2"/>
    <mergeCell ref="A7:Q7"/>
    <mergeCell ref="A18:C18"/>
    <mergeCell ref="A20:C20"/>
    <mergeCell ref="A3:B3"/>
    <mergeCell ref="A4:B4"/>
    <mergeCell ref="A6:Q6"/>
    <mergeCell ref="J11:J12"/>
    <mergeCell ref="C11:C12"/>
    <mergeCell ref="E11:I11"/>
  </mergeCells>
  <printOptions/>
  <pageMargins left="0.2701388888888889" right="0.12986111111111112" top="0.2798611111111111" bottom="0.3" header="0.5118055555555555" footer="0.5118055555555555"/>
  <pageSetup fitToHeight="1" fitToWidth="1" horizontalDpi="300" verticalDpi="300" orientation="landscape" paperSize="9" scale="27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view="pageBreakPreview" zoomScale="50" zoomScaleNormal="75" zoomScaleSheetLayoutView="50" zoomScalePageLayoutView="0" workbookViewId="0" topLeftCell="A7">
      <selection activeCell="D25" sqref="D25"/>
    </sheetView>
  </sheetViews>
  <sheetFormatPr defaultColWidth="9.140625" defaultRowHeight="12.75"/>
  <cols>
    <col min="1" max="1" width="22.8515625" style="3" customWidth="1"/>
    <col min="2" max="2" width="100.421875" style="4" customWidth="1"/>
    <col min="3" max="3" width="47.421875" style="4" customWidth="1"/>
    <col min="4" max="4" width="61.7109375" style="4" customWidth="1"/>
    <col min="5" max="8" width="10.7109375" style="4" customWidth="1"/>
    <col min="9" max="9" width="13.140625" style="4" customWidth="1"/>
    <col min="10" max="10" width="11.140625" style="4" customWidth="1"/>
    <col min="11" max="13" width="10.7109375" style="4" customWidth="1"/>
    <col min="14" max="14" width="12.8515625" style="4" customWidth="1"/>
    <col min="15" max="15" width="12.140625" style="4" customWidth="1"/>
    <col min="16" max="16" width="11.7109375" style="4" customWidth="1"/>
    <col min="17" max="17" width="15.7109375" style="4" customWidth="1"/>
    <col min="18" max="18" width="17.421875" style="4" customWidth="1"/>
    <col min="19" max="16384" width="9.140625" style="4" customWidth="1"/>
  </cols>
  <sheetData>
    <row r="1" spans="1:4" ht="42" customHeight="1">
      <c r="A1" s="1095" t="s">
        <v>13</v>
      </c>
      <c r="B1" s="1095"/>
      <c r="C1" s="1"/>
      <c r="D1" s="1"/>
    </row>
    <row r="2" spans="1:4" ht="36" customHeight="1">
      <c r="A2" s="1095" t="s">
        <v>27</v>
      </c>
      <c r="B2" s="1095"/>
      <c r="C2" s="1"/>
      <c r="D2" s="1"/>
    </row>
    <row r="3" spans="1:4" ht="40.5" customHeight="1">
      <c r="A3" s="1095" t="s">
        <v>28</v>
      </c>
      <c r="B3" s="1095"/>
      <c r="C3" s="1"/>
      <c r="D3" s="1"/>
    </row>
    <row r="4" spans="1:4" ht="39" customHeight="1">
      <c r="A4" s="1095" t="s">
        <v>416</v>
      </c>
      <c r="B4" s="1095"/>
      <c r="C4" s="1"/>
      <c r="D4" s="1"/>
    </row>
    <row r="5" spans="2:4" ht="23.25">
      <c r="B5" s="16"/>
      <c r="C5" s="1"/>
      <c r="D5" s="1"/>
    </row>
    <row r="6" spans="1:17" ht="48.75" customHeight="1">
      <c r="A6" s="1096" t="s">
        <v>435</v>
      </c>
      <c r="B6" s="1096"/>
      <c r="C6" s="1096"/>
      <c r="D6" s="1096"/>
      <c r="E6" s="1096"/>
      <c r="F6" s="1096"/>
      <c r="G6" s="1096"/>
      <c r="H6" s="1096"/>
      <c r="I6" s="1096"/>
      <c r="J6" s="1096"/>
      <c r="K6" s="1096"/>
      <c r="L6" s="1096"/>
      <c r="M6" s="1096"/>
      <c r="N6" s="1096"/>
      <c r="O6" s="1096"/>
      <c r="P6" s="1096"/>
      <c r="Q6" s="1096"/>
    </row>
    <row r="7" spans="1:17" ht="41.25" customHeight="1">
      <c r="A7" s="1097" t="s">
        <v>436</v>
      </c>
      <c r="B7" s="1097"/>
      <c r="C7" s="1097"/>
      <c r="D7" s="1097"/>
      <c r="E7" s="1097"/>
      <c r="F7" s="1097"/>
      <c r="G7" s="1097"/>
      <c r="H7" s="1097"/>
      <c r="I7" s="1097"/>
      <c r="J7" s="1097"/>
      <c r="K7" s="1097"/>
      <c r="L7" s="1097"/>
      <c r="M7" s="1097"/>
      <c r="N7" s="1097"/>
      <c r="O7" s="1097"/>
      <c r="P7" s="1097"/>
      <c r="Q7" s="1097"/>
    </row>
    <row r="8" spans="1:18" s="134" customFormat="1" ht="39.75" customHeight="1">
      <c r="A8" s="1098" t="s">
        <v>15</v>
      </c>
      <c r="B8" s="1098"/>
      <c r="C8" s="1098"/>
      <c r="D8" s="901"/>
      <c r="E8" s="142"/>
      <c r="F8" s="142"/>
      <c r="G8" s="142"/>
      <c r="H8" s="143"/>
      <c r="I8" s="143"/>
      <c r="J8" s="143"/>
      <c r="K8" s="143"/>
      <c r="L8" s="142"/>
      <c r="M8" s="142"/>
      <c r="N8" s="142"/>
      <c r="O8" s="142"/>
      <c r="P8" s="142"/>
      <c r="Q8" s="142"/>
      <c r="R8" s="4"/>
    </row>
    <row r="9" spans="1:18" s="134" customFormat="1" ht="39.75" customHeight="1">
      <c r="A9" s="1098" t="s">
        <v>653</v>
      </c>
      <c r="B9" s="1098"/>
      <c r="C9" s="1098"/>
      <c r="D9" s="901" t="s">
        <v>598</v>
      </c>
      <c r="E9" s="142"/>
      <c r="F9" s="142"/>
      <c r="G9" s="142"/>
      <c r="H9" s="143"/>
      <c r="I9" s="143"/>
      <c r="J9" s="143"/>
      <c r="K9" s="143"/>
      <c r="L9" s="142"/>
      <c r="M9" s="142"/>
      <c r="N9" s="142"/>
      <c r="O9" s="142"/>
      <c r="P9" s="142"/>
      <c r="Q9" s="142"/>
      <c r="R9" s="4"/>
    </row>
    <row r="10" spans="1:17" ht="18.75" thickBot="1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8" ht="42" customHeight="1" thickBot="1">
      <c r="A11" s="1101" t="s">
        <v>0</v>
      </c>
      <c r="B11" s="1101" t="s">
        <v>14</v>
      </c>
      <c r="C11" s="1103" t="s">
        <v>5</v>
      </c>
      <c r="D11" s="915"/>
      <c r="E11" s="1105" t="s">
        <v>209</v>
      </c>
      <c r="F11" s="1106"/>
      <c r="G11" s="1106"/>
      <c r="H11" s="1106"/>
      <c r="I11" s="1191"/>
      <c r="J11" s="1108" t="s">
        <v>1</v>
      </c>
      <c r="K11" s="1105" t="s">
        <v>199</v>
      </c>
      <c r="L11" s="1111"/>
      <c r="M11" s="1111"/>
      <c r="N11" s="1111"/>
      <c r="O11" s="1113"/>
      <c r="P11" s="1114" t="s">
        <v>1</v>
      </c>
      <c r="Q11" s="1115" t="s">
        <v>6</v>
      </c>
      <c r="R11" s="1117" t="s">
        <v>8</v>
      </c>
    </row>
    <row r="12" spans="1:18" ht="120" customHeight="1" thickBot="1">
      <c r="A12" s="1102"/>
      <c r="B12" s="1102"/>
      <c r="C12" s="1104"/>
      <c r="D12" s="916" t="s">
        <v>594</v>
      </c>
      <c r="E12" s="719" t="s">
        <v>10</v>
      </c>
      <c r="F12" s="720" t="s">
        <v>11</v>
      </c>
      <c r="G12" s="720"/>
      <c r="H12" s="720" t="s">
        <v>12</v>
      </c>
      <c r="I12" s="682" t="s">
        <v>7</v>
      </c>
      <c r="J12" s="1109"/>
      <c r="K12" s="719" t="s">
        <v>10</v>
      </c>
      <c r="L12" s="720" t="s">
        <v>11</v>
      </c>
      <c r="M12" s="720"/>
      <c r="N12" s="720" t="s">
        <v>12</v>
      </c>
      <c r="O12" s="682" t="s">
        <v>7</v>
      </c>
      <c r="P12" s="1109"/>
      <c r="Q12" s="1116"/>
      <c r="R12" s="1118"/>
    </row>
    <row r="13" spans="1:18" ht="34.5" customHeight="1" thickBot="1">
      <c r="A13" s="1151" t="s">
        <v>222</v>
      </c>
      <c r="B13" s="1152"/>
      <c r="C13" s="1152"/>
      <c r="D13" s="1013"/>
      <c r="E13" s="665"/>
      <c r="F13" s="666"/>
      <c r="G13" s="666"/>
      <c r="H13" s="666"/>
      <c r="I13" s="763"/>
      <c r="J13" s="330"/>
      <c r="K13" s="764"/>
      <c r="L13" s="669"/>
      <c r="M13" s="669"/>
      <c r="N13" s="666"/>
      <c r="O13" s="763"/>
      <c r="P13" s="330"/>
      <c r="Q13" s="331"/>
      <c r="R13" s="30"/>
    </row>
    <row r="14" spans="1:18" ht="43.5" customHeight="1">
      <c r="A14" s="209" t="s">
        <v>112</v>
      </c>
      <c r="B14" s="662" t="s">
        <v>3</v>
      </c>
      <c r="C14" s="77" t="s">
        <v>537</v>
      </c>
      <c r="D14" s="123" t="s">
        <v>630</v>
      </c>
      <c r="E14" s="48">
        <v>2</v>
      </c>
      <c r="F14" s="23">
        <v>32</v>
      </c>
      <c r="G14" s="39"/>
      <c r="H14" s="39">
        <f>E14+F14</f>
        <v>34</v>
      </c>
      <c r="I14" s="28">
        <f>H14/12</f>
        <v>2.8333333333333335</v>
      </c>
      <c r="J14" s="55" t="s">
        <v>18</v>
      </c>
      <c r="K14" s="27"/>
      <c r="L14" s="23"/>
      <c r="M14" s="23"/>
      <c r="N14" s="23"/>
      <c r="O14" s="28"/>
      <c r="P14" s="346"/>
      <c r="Q14" s="407">
        <f>R14</f>
        <v>34</v>
      </c>
      <c r="R14" s="765">
        <f>N14+H14</f>
        <v>34</v>
      </c>
    </row>
    <row r="15" spans="1:18" ht="45.75" customHeight="1" thickBot="1">
      <c r="A15" s="209" t="s">
        <v>114</v>
      </c>
      <c r="B15" s="212" t="s">
        <v>2</v>
      </c>
      <c r="C15" s="77" t="s">
        <v>68</v>
      </c>
      <c r="D15" s="126" t="s">
        <v>614</v>
      </c>
      <c r="E15" s="897">
        <v>2</v>
      </c>
      <c r="F15" s="87">
        <v>36</v>
      </c>
      <c r="G15" s="87"/>
      <c r="H15" s="87">
        <f>E15+F15</f>
        <v>38</v>
      </c>
      <c r="I15" s="335">
        <f>H15/12</f>
        <v>3.1666666666666665</v>
      </c>
      <c r="J15" s="129" t="s">
        <v>18</v>
      </c>
      <c r="K15" s="334"/>
      <c r="L15" s="87"/>
      <c r="M15" s="87"/>
      <c r="N15" s="87"/>
      <c r="O15" s="335"/>
      <c r="P15" s="342"/>
      <c r="Q15" s="347">
        <f>R15</f>
        <v>38</v>
      </c>
      <c r="R15" s="352">
        <f>N15+H15</f>
        <v>38</v>
      </c>
    </row>
    <row r="16" spans="1:18" ht="60" customHeight="1" thickBot="1">
      <c r="A16" s="1166" t="s">
        <v>116</v>
      </c>
      <c r="B16" s="1167"/>
      <c r="C16" s="1168"/>
      <c r="D16" s="912"/>
      <c r="E16" s="37"/>
      <c r="F16" s="38"/>
      <c r="G16" s="38"/>
      <c r="H16" s="38"/>
      <c r="I16" s="311"/>
      <c r="J16" s="56"/>
      <c r="K16" s="53"/>
      <c r="L16" s="38"/>
      <c r="M16" s="38"/>
      <c r="N16" s="38"/>
      <c r="O16" s="36"/>
      <c r="P16" s="333"/>
      <c r="Q16" s="348"/>
      <c r="R16" s="353"/>
    </row>
    <row r="17" spans="1:18" ht="45" customHeight="1">
      <c r="A17" s="215" t="s">
        <v>200</v>
      </c>
      <c r="B17" s="210" t="s">
        <v>88</v>
      </c>
      <c r="C17" s="931" t="s">
        <v>582</v>
      </c>
      <c r="D17" s="123" t="s">
        <v>625</v>
      </c>
      <c r="E17" s="59">
        <v>30</v>
      </c>
      <c r="F17" s="39">
        <v>42</v>
      </c>
      <c r="G17" s="39"/>
      <c r="H17" s="39">
        <f>E17+F17</f>
        <v>72</v>
      </c>
      <c r="I17" s="85">
        <f>H17/12</f>
        <v>6</v>
      </c>
      <c r="J17" s="340" t="s">
        <v>101</v>
      </c>
      <c r="K17" s="46"/>
      <c r="L17" s="32"/>
      <c r="M17" s="32"/>
      <c r="N17" s="32"/>
      <c r="O17" s="50"/>
      <c r="P17" s="344"/>
      <c r="Q17" s="350">
        <f aca="true" t="shared" si="0" ref="Q17:Q23">R17</f>
        <v>72</v>
      </c>
      <c r="R17" s="354">
        <f>N17+H17</f>
        <v>72</v>
      </c>
    </row>
    <row r="18" spans="1:18" ht="52.5" customHeight="1">
      <c r="A18" s="208" t="s">
        <v>80</v>
      </c>
      <c r="B18" s="211" t="s">
        <v>201</v>
      </c>
      <c r="C18" s="1272" t="s">
        <v>321</v>
      </c>
      <c r="D18" s="1274" t="s">
        <v>598</v>
      </c>
      <c r="E18" s="47">
        <v>24</v>
      </c>
      <c r="F18" s="17">
        <v>30</v>
      </c>
      <c r="G18" s="17"/>
      <c r="H18" s="17">
        <f>E18+F18</f>
        <v>54</v>
      </c>
      <c r="I18" s="26">
        <f>H18/12</f>
        <v>4.5</v>
      </c>
      <c r="J18" s="42" t="s">
        <v>101</v>
      </c>
      <c r="K18" s="47"/>
      <c r="L18" s="17"/>
      <c r="M18" s="17"/>
      <c r="N18" s="17"/>
      <c r="O18" s="52"/>
      <c r="P18" s="332"/>
      <c r="Q18" s="350">
        <f t="shared" si="0"/>
        <v>0</v>
      </c>
      <c r="R18" s="355"/>
    </row>
    <row r="19" spans="1:18" ht="48" customHeight="1">
      <c r="A19" s="208" t="s">
        <v>81</v>
      </c>
      <c r="B19" s="211" t="s">
        <v>224</v>
      </c>
      <c r="C19" s="1262"/>
      <c r="D19" s="1254"/>
      <c r="E19" s="47">
        <v>48</v>
      </c>
      <c r="F19" s="17">
        <v>50</v>
      </c>
      <c r="G19" s="17"/>
      <c r="H19" s="17">
        <f>E19+F19</f>
        <v>98</v>
      </c>
      <c r="I19" s="26">
        <f>H19/12</f>
        <v>8.166666666666666</v>
      </c>
      <c r="J19" s="54" t="s">
        <v>18</v>
      </c>
      <c r="K19" s="47">
        <v>32</v>
      </c>
      <c r="L19" s="17">
        <v>10</v>
      </c>
      <c r="M19" s="17"/>
      <c r="N19" s="17">
        <f>K19+L19</f>
        <v>42</v>
      </c>
      <c r="O19" s="52">
        <f>N19/10</f>
        <v>4.2</v>
      </c>
      <c r="P19" s="332" t="s">
        <v>228</v>
      </c>
      <c r="Q19" s="350">
        <f t="shared" si="0"/>
        <v>140</v>
      </c>
      <c r="R19" s="355">
        <f>N19+H19</f>
        <v>140</v>
      </c>
    </row>
    <row r="20" spans="1:18" ht="43.5" customHeight="1">
      <c r="A20" s="208" t="s">
        <v>82</v>
      </c>
      <c r="B20" s="211" t="s">
        <v>225</v>
      </c>
      <c r="C20" s="521" t="s">
        <v>537</v>
      </c>
      <c r="D20" s="95" t="s">
        <v>630</v>
      </c>
      <c r="E20" s="47"/>
      <c r="F20" s="17"/>
      <c r="G20" s="17"/>
      <c r="H20" s="17"/>
      <c r="I20" s="98"/>
      <c r="J20" s="54"/>
      <c r="K20" s="47">
        <v>2</v>
      </c>
      <c r="L20" s="17">
        <v>64</v>
      </c>
      <c r="M20" s="17"/>
      <c r="N20" s="17">
        <f>K20+L20</f>
        <v>66</v>
      </c>
      <c r="O20" s="52">
        <f>N20/10</f>
        <v>6.6</v>
      </c>
      <c r="P20" s="332" t="s">
        <v>18</v>
      </c>
      <c r="Q20" s="350">
        <f t="shared" si="0"/>
        <v>66</v>
      </c>
      <c r="R20" s="355">
        <f>N20+H20</f>
        <v>66</v>
      </c>
    </row>
    <row r="21" spans="1:18" ht="43.5" customHeight="1">
      <c r="A21" s="208" t="s">
        <v>83</v>
      </c>
      <c r="B21" s="211" t="s">
        <v>230</v>
      </c>
      <c r="C21" s="521" t="s">
        <v>582</v>
      </c>
      <c r="D21" s="95" t="s">
        <v>625</v>
      </c>
      <c r="E21" s="47"/>
      <c r="F21" s="17"/>
      <c r="G21" s="17"/>
      <c r="H21" s="17"/>
      <c r="I21" s="26"/>
      <c r="J21" s="58"/>
      <c r="K21" s="48">
        <v>34</v>
      </c>
      <c r="L21" s="17">
        <v>36</v>
      </c>
      <c r="M21" s="17"/>
      <c r="N21" s="17">
        <f>K21+L21</f>
        <v>70</v>
      </c>
      <c r="O21" s="52">
        <f>N21/10</f>
        <v>7</v>
      </c>
      <c r="P21" s="332" t="s">
        <v>18</v>
      </c>
      <c r="Q21" s="350">
        <f t="shared" si="0"/>
        <v>70</v>
      </c>
      <c r="R21" s="355">
        <f>N21+H21</f>
        <v>70</v>
      </c>
    </row>
    <row r="22" spans="1:18" ht="45" customHeight="1">
      <c r="A22" s="208" t="s">
        <v>85</v>
      </c>
      <c r="B22" s="341" t="s">
        <v>231</v>
      </c>
      <c r="C22" s="1077" t="s">
        <v>232</v>
      </c>
      <c r="D22" s="77" t="s">
        <v>624</v>
      </c>
      <c r="E22" s="48">
        <v>24</v>
      </c>
      <c r="F22" s="23">
        <v>22</v>
      </c>
      <c r="G22" s="23"/>
      <c r="H22" s="23">
        <f>E22+F22</f>
        <v>46</v>
      </c>
      <c r="I22" s="26">
        <f>H22/12</f>
        <v>3.8333333333333335</v>
      </c>
      <c r="J22" s="42" t="s">
        <v>101</v>
      </c>
      <c r="K22" s="47"/>
      <c r="L22" s="23"/>
      <c r="M22" s="23"/>
      <c r="N22" s="23"/>
      <c r="O22" s="65"/>
      <c r="P22" s="343"/>
      <c r="Q22" s="350">
        <f>R22</f>
        <v>46</v>
      </c>
      <c r="R22" s="355">
        <f>N22+H22</f>
        <v>46</v>
      </c>
    </row>
    <row r="23" spans="1:18" ht="49.5" customHeight="1" thickBot="1">
      <c r="A23" s="209" t="s">
        <v>87</v>
      </c>
      <c r="B23" s="212" t="s">
        <v>204</v>
      </c>
      <c r="C23" s="520" t="s">
        <v>441</v>
      </c>
      <c r="D23" s="77" t="s">
        <v>651</v>
      </c>
      <c r="E23" s="48">
        <v>20</v>
      </c>
      <c r="F23" s="23">
        <v>16</v>
      </c>
      <c r="G23" s="23"/>
      <c r="H23" s="23">
        <f>E23+F23</f>
        <v>36</v>
      </c>
      <c r="I23" s="33">
        <f>H23/12</f>
        <v>3</v>
      </c>
      <c r="J23" s="42" t="s">
        <v>101</v>
      </c>
      <c r="K23" s="59">
        <v>20</v>
      </c>
      <c r="L23" s="23">
        <v>34</v>
      </c>
      <c r="M23" s="23"/>
      <c r="N23" s="23">
        <f>K23+L23</f>
        <v>54</v>
      </c>
      <c r="O23" s="65">
        <f>N23/10</f>
        <v>5.4</v>
      </c>
      <c r="P23" s="343" t="s">
        <v>17</v>
      </c>
      <c r="Q23" s="350">
        <f t="shared" si="0"/>
        <v>90</v>
      </c>
      <c r="R23" s="356">
        <f>N23+H23</f>
        <v>90</v>
      </c>
    </row>
    <row r="24" spans="1:18" ht="54" customHeight="1" thickBot="1">
      <c r="A24" s="1131" t="s">
        <v>439</v>
      </c>
      <c r="B24" s="1132"/>
      <c r="C24" s="1284"/>
      <c r="D24" s="1091"/>
      <c r="E24" s="53"/>
      <c r="F24" s="38"/>
      <c r="G24" s="38"/>
      <c r="H24" s="38"/>
      <c r="I24" s="311"/>
      <c r="J24" s="56" t="s">
        <v>552</v>
      </c>
      <c r="K24" s="37"/>
      <c r="L24" s="38"/>
      <c r="M24" s="38"/>
      <c r="N24" s="38"/>
      <c r="O24" s="36"/>
      <c r="P24" s="295"/>
      <c r="Q24" s="348"/>
      <c r="R24" s="353"/>
    </row>
    <row r="25" spans="1:18" ht="45" customHeight="1">
      <c r="A25" s="314" t="s">
        <v>177</v>
      </c>
      <c r="B25" s="662" t="s">
        <v>24</v>
      </c>
      <c r="C25" s="1093" t="s">
        <v>339</v>
      </c>
      <c r="D25" s="933" t="s">
        <v>647</v>
      </c>
      <c r="E25" s="74"/>
      <c r="F25" s="69">
        <v>36</v>
      </c>
      <c r="G25" s="69"/>
      <c r="H25" s="69"/>
      <c r="I25" s="85"/>
      <c r="J25" s="1154" t="s">
        <v>101</v>
      </c>
      <c r="K25" s="84"/>
      <c r="L25" s="69"/>
      <c r="M25" s="69"/>
      <c r="N25" s="69"/>
      <c r="O25" s="85"/>
      <c r="P25" s="497"/>
      <c r="Q25" s="766"/>
      <c r="R25" s="356">
        <v>36</v>
      </c>
    </row>
    <row r="26" spans="1:18" ht="51" customHeight="1" thickBot="1">
      <c r="A26" s="314" t="s">
        <v>66</v>
      </c>
      <c r="B26" s="212" t="s">
        <v>24</v>
      </c>
      <c r="C26" s="1094" t="s">
        <v>317</v>
      </c>
      <c r="D26" s="990" t="s">
        <v>612</v>
      </c>
      <c r="E26" s="897"/>
      <c r="F26" s="87">
        <v>36</v>
      </c>
      <c r="G26" s="87"/>
      <c r="H26" s="87"/>
      <c r="I26" s="335"/>
      <c r="J26" s="1130"/>
      <c r="K26" s="334"/>
      <c r="L26" s="87"/>
      <c r="M26" s="87"/>
      <c r="N26" s="87"/>
      <c r="O26" s="335"/>
      <c r="P26" s="342"/>
      <c r="Q26" s="347"/>
      <c r="R26" s="767">
        <v>36</v>
      </c>
    </row>
    <row r="27" spans="1:18" ht="54" customHeight="1" thickBot="1">
      <c r="A27" s="1131" t="s">
        <v>226</v>
      </c>
      <c r="B27" s="1132"/>
      <c r="C27" s="1132"/>
      <c r="D27" s="984"/>
      <c r="E27" s="38"/>
      <c r="F27" s="38"/>
      <c r="G27" s="38"/>
      <c r="H27" s="38"/>
      <c r="I27" s="311"/>
      <c r="J27" s="56"/>
      <c r="K27" s="37"/>
      <c r="L27" s="38"/>
      <c r="M27" s="38"/>
      <c r="N27" s="38"/>
      <c r="O27" s="36"/>
      <c r="P27" s="56" t="s">
        <v>552</v>
      </c>
      <c r="Q27" s="348"/>
      <c r="R27" s="353"/>
    </row>
    <row r="28" spans="1:18" ht="56.25" customHeight="1">
      <c r="A28" s="215" t="s">
        <v>89</v>
      </c>
      <c r="B28" s="210" t="s">
        <v>322</v>
      </c>
      <c r="C28" s="1244" t="s">
        <v>339</v>
      </c>
      <c r="D28" s="123"/>
      <c r="E28" s="46"/>
      <c r="F28" s="32"/>
      <c r="G28" s="32"/>
      <c r="H28" s="32"/>
      <c r="I28" s="85"/>
      <c r="J28" s="54"/>
      <c r="K28" s="46">
        <v>60</v>
      </c>
      <c r="L28" s="32">
        <v>68</v>
      </c>
      <c r="M28" s="39"/>
      <c r="N28" s="39">
        <f>K28+L28</f>
        <v>128</v>
      </c>
      <c r="O28" s="57">
        <f>N28/10</f>
        <v>12.8</v>
      </c>
      <c r="P28" s="54" t="s">
        <v>440</v>
      </c>
      <c r="Q28" s="350">
        <f>R28</f>
        <v>128</v>
      </c>
      <c r="R28" s="354">
        <f>N28+H28</f>
        <v>128</v>
      </c>
    </row>
    <row r="29" spans="1:18" ht="45" customHeight="1">
      <c r="A29" s="313" t="s">
        <v>92</v>
      </c>
      <c r="B29" s="211" t="s">
        <v>26</v>
      </c>
      <c r="C29" s="1245"/>
      <c r="D29" s="125" t="s">
        <v>647</v>
      </c>
      <c r="E29" s="47"/>
      <c r="F29" s="17"/>
      <c r="G29" s="17"/>
      <c r="H29" s="17"/>
      <c r="I29" s="26"/>
      <c r="J29" s="42"/>
      <c r="K29" s="47"/>
      <c r="L29" s="17"/>
      <c r="M29" s="23">
        <v>36</v>
      </c>
      <c r="N29" s="23"/>
      <c r="O29" s="65"/>
      <c r="P29" s="1129" t="s">
        <v>101</v>
      </c>
      <c r="Q29" s="350"/>
      <c r="R29" s="355">
        <v>36</v>
      </c>
    </row>
    <row r="30" spans="1:18" ht="49.5" customHeight="1" thickBot="1">
      <c r="A30" s="314" t="s">
        <v>93</v>
      </c>
      <c r="B30" s="212" t="s">
        <v>24</v>
      </c>
      <c r="C30" s="1232"/>
      <c r="D30" s="657"/>
      <c r="E30" s="48"/>
      <c r="F30" s="23"/>
      <c r="G30" s="23"/>
      <c r="H30" s="23"/>
      <c r="I30" s="33"/>
      <c r="J30" s="55"/>
      <c r="K30" s="48"/>
      <c r="L30" s="23"/>
      <c r="M30" s="23">
        <v>72</v>
      </c>
      <c r="N30" s="23"/>
      <c r="O30" s="65"/>
      <c r="P30" s="1130"/>
      <c r="Q30" s="350"/>
      <c r="R30" s="356">
        <v>72</v>
      </c>
    </row>
    <row r="31" spans="1:18" ht="52.5" customHeight="1" thickBot="1">
      <c r="A31" s="1278" t="s">
        <v>227</v>
      </c>
      <c r="B31" s="1279"/>
      <c r="C31" s="1279"/>
      <c r="D31" s="987"/>
      <c r="E31" s="37"/>
      <c r="F31" s="38"/>
      <c r="G31" s="38"/>
      <c r="H31" s="38"/>
      <c r="I31" s="36"/>
      <c r="J31" s="56" t="s">
        <v>552</v>
      </c>
      <c r="K31" s="37"/>
      <c r="L31" s="38"/>
      <c r="M31" s="38"/>
      <c r="N31" s="38"/>
      <c r="O31" s="36"/>
      <c r="P31" s="295"/>
      <c r="Q31" s="348"/>
      <c r="R31" s="353"/>
    </row>
    <row r="32" spans="1:18" ht="45" customHeight="1">
      <c r="A32" s="208" t="s">
        <v>94</v>
      </c>
      <c r="B32" s="210" t="s">
        <v>323</v>
      </c>
      <c r="C32" s="1244" t="s">
        <v>317</v>
      </c>
      <c r="D32" s="123"/>
      <c r="E32" s="46">
        <v>40</v>
      </c>
      <c r="F32" s="32">
        <v>14</v>
      </c>
      <c r="G32" s="32"/>
      <c r="H32" s="32">
        <f>E32+F32</f>
        <v>54</v>
      </c>
      <c r="I32" s="85">
        <f>H32/12</f>
        <v>4.5</v>
      </c>
      <c r="J32" s="42" t="s">
        <v>101</v>
      </c>
      <c r="K32" s="46"/>
      <c r="L32" s="32"/>
      <c r="M32" s="39"/>
      <c r="N32" s="39"/>
      <c r="O32" s="57"/>
      <c r="P32" s="332"/>
      <c r="Q32" s="350">
        <f>R32</f>
        <v>54</v>
      </c>
      <c r="R32" s="354">
        <f>N32+H32</f>
        <v>54</v>
      </c>
    </row>
    <row r="33" spans="1:18" s="134" customFormat="1" ht="41.25" customHeight="1">
      <c r="A33" s="313" t="s">
        <v>97</v>
      </c>
      <c r="B33" s="211" t="s">
        <v>26</v>
      </c>
      <c r="C33" s="1245"/>
      <c r="D33" s="125" t="s">
        <v>612</v>
      </c>
      <c r="E33" s="47"/>
      <c r="F33" s="17"/>
      <c r="G33" s="17">
        <v>36</v>
      </c>
      <c r="H33" s="17"/>
      <c r="I33" s="26"/>
      <c r="J33" s="1129" t="s">
        <v>101</v>
      </c>
      <c r="K33" s="47"/>
      <c r="L33" s="17"/>
      <c r="M33" s="23"/>
      <c r="N33" s="23"/>
      <c r="O33" s="65"/>
      <c r="P33" s="345"/>
      <c r="Q33" s="350"/>
      <c r="R33" s="355">
        <v>36</v>
      </c>
    </row>
    <row r="34" spans="1:18" ht="51" customHeight="1" thickBot="1">
      <c r="A34" s="314" t="s">
        <v>98</v>
      </c>
      <c r="B34" s="212" t="s">
        <v>24</v>
      </c>
      <c r="C34" s="1232"/>
      <c r="D34" s="657"/>
      <c r="E34" s="48"/>
      <c r="F34" s="23"/>
      <c r="G34" s="23">
        <v>72</v>
      </c>
      <c r="H34" s="23"/>
      <c r="I34" s="33"/>
      <c r="J34" s="1130"/>
      <c r="K34" s="48"/>
      <c r="L34" s="23"/>
      <c r="M34" s="23"/>
      <c r="N34" s="23"/>
      <c r="O34" s="65"/>
      <c r="P34" s="346"/>
      <c r="Q34" s="351"/>
      <c r="R34" s="356">
        <v>72</v>
      </c>
    </row>
    <row r="35" spans="1:18" ht="46.5" customHeight="1" thickBot="1">
      <c r="A35" s="1285" t="s">
        <v>4</v>
      </c>
      <c r="B35" s="1286"/>
      <c r="C35" s="339"/>
      <c r="D35" s="303"/>
      <c r="E35" s="338">
        <f>SUM(E14:E34)</f>
        <v>190</v>
      </c>
      <c r="F35" s="337">
        <f>SUM(F14:F34)</f>
        <v>314</v>
      </c>
      <c r="G35" s="337">
        <f>SUM(G14:G34)</f>
        <v>108</v>
      </c>
      <c r="H35" s="337">
        <f>SUM(H14:H34)</f>
        <v>432</v>
      </c>
      <c r="I35" s="337">
        <f>SUM(I14:I34)</f>
        <v>36</v>
      </c>
      <c r="J35" s="306"/>
      <c r="K35" s="337">
        <f>SUM(K14:K34)</f>
        <v>148</v>
      </c>
      <c r="L35" s="337">
        <f>SUM(L14:L34)</f>
        <v>212</v>
      </c>
      <c r="M35" s="337">
        <f>SUM(M14:M34)</f>
        <v>108</v>
      </c>
      <c r="N35" s="337">
        <f>SUM(N14:N34)</f>
        <v>360</v>
      </c>
      <c r="O35" s="337">
        <f>SUM(O14:O34)</f>
        <v>36</v>
      </c>
      <c r="P35" s="306"/>
      <c r="Q35" s="308">
        <f>R35</f>
        <v>792</v>
      </c>
      <c r="R35" s="336">
        <f>N35+H35</f>
        <v>792</v>
      </c>
    </row>
    <row r="36" spans="1:18" ht="40.5" customHeight="1">
      <c r="A36" s="7"/>
      <c r="B36" s="8"/>
      <c r="C36" s="9"/>
      <c r="D36" s="9"/>
      <c r="E36" s="8"/>
      <c r="F36" s="8"/>
      <c r="G36" s="8"/>
      <c r="H36" s="7"/>
      <c r="I36" s="7"/>
      <c r="J36" s="6"/>
      <c r="K36" s="6"/>
      <c r="L36" s="6"/>
      <c r="M36" s="6"/>
      <c r="N36" s="6"/>
      <c r="O36" s="6"/>
      <c r="P36" s="6"/>
      <c r="Q36" s="6"/>
      <c r="R36" s="6"/>
    </row>
    <row r="37" spans="1:18" ht="44.25" customHeight="1">
      <c r="A37" s="1140" t="s">
        <v>420</v>
      </c>
      <c r="B37" s="1140"/>
      <c r="C37" s="1140"/>
      <c r="D37" s="903"/>
      <c r="E37" s="112"/>
      <c r="F37" s="112"/>
      <c r="G37" s="112"/>
      <c r="H37" s="112"/>
      <c r="I37" s="112"/>
      <c r="J37" s="135"/>
      <c r="K37" s="135"/>
      <c r="L37" s="190"/>
      <c r="M37" s="190"/>
      <c r="N37" s="6"/>
      <c r="O37" s="6"/>
      <c r="P37" s="6"/>
      <c r="Q37" s="6"/>
      <c r="R37" s="6"/>
    </row>
    <row r="38" spans="1:18" s="134" customFormat="1" ht="42" customHeight="1">
      <c r="A38" s="178"/>
      <c r="B38" s="178"/>
      <c r="C38" s="178"/>
      <c r="D38" s="178"/>
      <c r="E38" s="8"/>
      <c r="F38" s="8"/>
      <c r="G38" s="8"/>
      <c r="H38" s="8"/>
      <c r="I38" s="8"/>
      <c r="J38" s="12"/>
      <c r="K38" s="11"/>
      <c r="L38" s="12"/>
      <c r="M38" s="12"/>
      <c r="N38" s="11"/>
      <c r="O38" s="11"/>
      <c r="P38" s="6"/>
      <c r="Q38" s="6"/>
      <c r="R38" s="6"/>
    </row>
    <row r="39" spans="1:18" ht="39" customHeight="1">
      <c r="A39" s="1141" t="s">
        <v>426</v>
      </c>
      <c r="B39" s="1141"/>
      <c r="C39" s="1141"/>
      <c r="D39" s="177"/>
      <c r="E39" s="8"/>
      <c r="F39" s="8"/>
      <c r="G39" s="8"/>
      <c r="H39" s="8"/>
      <c r="I39" s="8"/>
      <c r="J39" s="13"/>
      <c r="K39" s="8"/>
      <c r="L39" s="13"/>
      <c r="M39" s="13"/>
      <c r="N39" s="6"/>
      <c r="O39" s="6"/>
      <c r="P39" s="6"/>
      <c r="Q39" s="6"/>
      <c r="R39" s="6"/>
    </row>
    <row r="40" spans="1:18" ht="36.75" customHeight="1">
      <c r="A40" s="177"/>
      <c r="B40" s="177"/>
      <c r="C40" s="177"/>
      <c r="D40" s="177"/>
      <c r="E40" s="8"/>
      <c r="F40" s="8"/>
      <c r="G40" s="8"/>
      <c r="H40" s="8"/>
      <c r="I40" s="8"/>
      <c r="J40" s="13"/>
      <c r="K40" s="8"/>
      <c r="L40" s="15"/>
      <c r="M40" s="15"/>
      <c r="N40" s="6"/>
      <c r="O40" s="6"/>
      <c r="P40" s="6"/>
      <c r="Q40" s="6"/>
      <c r="R40" s="6"/>
    </row>
    <row r="41" spans="1:18" ht="44.25" customHeight="1">
      <c r="A41" s="1142" t="s">
        <v>103</v>
      </c>
      <c r="B41" s="1141"/>
      <c r="C41" s="1141"/>
      <c r="D41" s="177"/>
      <c r="E41" s="8"/>
      <c r="F41" s="8"/>
      <c r="G41" s="8"/>
      <c r="H41" s="8"/>
      <c r="I41" s="8"/>
      <c r="J41" s="13"/>
      <c r="K41" s="8"/>
      <c r="L41" s="6"/>
      <c r="M41" s="6"/>
      <c r="N41" s="6"/>
      <c r="O41" s="6"/>
      <c r="P41" s="6"/>
      <c r="Q41" s="6"/>
      <c r="R41" s="6"/>
    </row>
    <row r="42" spans="1:18" ht="39.75" customHeight="1">
      <c r="A42" s="1141" t="s">
        <v>437</v>
      </c>
      <c r="B42" s="1141"/>
      <c r="C42" s="1141"/>
      <c r="D42" s="177"/>
      <c r="E42" s="14"/>
      <c r="F42" s="14"/>
      <c r="G42" s="14"/>
      <c r="H42" s="14"/>
      <c r="I42" s="14"/>
      <c r="J42" s="13"/>
      <c r="K42" s="6"/>
      <c r="L42" s="6"/>
      <c r="M42" s="6"/>
      <c r="N42" s="6"/>
      <c r="O42" s="6"/>
      <c r="P42" s="6"/>
      <c r="Q42" s="6"/>
      <c r="R42" s="6"/>
    </row>
    <row r="43" spans="1:18" ht="46.5" customHeight="1">
      <c r="A43" s="1141" t="s">
        <v>438</v>
      </c>
      <c r="B43" s="1141"/>
      <c r="C43" s="1141"/>
      <c r="D43" s="1141"/>
      <c r="E43" s="1141"/>
      <c r="F43" s="1141"/>
      <c r="G43" s="1141"/>
      <c r="H43" s="1141"/>
      <c r="I43" s="1141"/>
      <c r="J43" s="1141"/>
      <c r="K43" s="6"/>
      <c r="L43" s="6"/>
      <c r="M43" s="6"/>
      <c r="N43" s="6"/>
      <c r="O43" s="6"/>
      <c r="P43" s="6"/>
      <c r="Q43" s="6"/>
      <c r="R43" s="6"/>
    </row>
    <row r="44" spans="1:18" ht="12.75" customHeight="1">
      <c r="A44" s="1141"/>
      <c r="B44" s="1141"/>
      <c r="C44" s="1141"/>
      <c r="D44" s="1141"/>
      <c r="E44" s="1141"/>
      <c r="F44" s="1141"/>
      <c r="G44" s="1141"/>
      <c r="H44" s="1141"/>
      <c r="I44" s="1141"/>
      <c r="J44" s="1141"/>
      <c r="K44" s="1141"/>
      <c r="L44" s="6"/>
      <c r="M44" s="6"/>
      <c r="N44" s="6"/>
      <c r="O44" s="6"/>
      <c r="P44" s="6"/>
      <c r="Q44" s="6"/>
      <c r="R44" s="6"/>
    </row>
    <row r="45" spans="1:18" ht="36" customHeight="1">
      <c r="A45" s="177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2"/>
      <c r="M45" s="12"/>
      <c r="N45" s="11"/>
      <c r="O45" s="11"/>
      <c r="P45" s="6"/>
      <c r="Q45" s="6"/>
      <c r="R45" s="6"/>
    </row>
    <row r="46" spans="1:18" ht="25.5">
      <c r="A46" s="1145" t="s">
        <v>421</v>
      </c>
      <c r="B46" s="1145"/>
      <c r="C46" s="1145"/>
      <c r="D46" s="656"/>
      <c r="E46" s="132"/>
      <c r="F46" s="132"/>
      <c r="G46" s="132"/>
      <c r="H46" s="132"/>
      <c r="I46" s="132"/>
      <c r="J46" s="133"/>
      <c r="K46" s="133"/>
      <c r="L46" s="13"/>
      <c r="M46" s="13"/>
      <c r="N46" s="6"/>
      <c r="O46" s="6"/>
      <c r="P46" s="6"/>
      <c r="Q46" s="6"/>
      <c r="R46" s="6"/>
    </row>
    <row r="47" spans="1:18" ht="25.5">
      <c r="A47" s="656"/>
      <c r="B47" s="656"/>
      <c r="C47" s="656"/>
      <c r="D47" s="656"/>
      <c r="E47" s="132"/>
      <c r="F47" s="132"/>
      <c r="G47" s="132"/>
      <c r="H47" s="132"/>
      <c r="I47" s="132"/>
      <c r="J47" s="133"/>
      <c r="K47" s="133"/>
      <c r="L47" s="13"/>
      <c r="M47" s="13"/>
      <c r="N47" s="6"/>
      <c r="O47" s="6"/>
      <c r="P47" s="6"/>
      <c r="Q47" s="6"/>
      <c r="R47" s="6"/>
    </row>
    <row r="48" spans="1:18" ht="35.25" customHeight="1">
      <c r="A48" s="1145" t="s">
        <v>422</v>
      </c>
      <c r="B48" s="1145"/>
      <c r="C48" s="1145"/>
      <c r="D48" s="656"/>
      <c r="E48" s="14"/>
      <c r="F48" s="14"/>
      <c r="G48" s="14"/>
      <c r="H48" s="14"/>
      <c r="I48" s="14"/>
      <c r="J48" s="13"/>
      <c r="K48" s="6"/>
      <c r="L48" s="15"/>
      <c r="M48" s="15"/>
      <c r="N48" s="6"/>
      <c r="O48" s="6"/>
      <c r="P48" s="6"/>
      <c r="Q48" s="6"/>
      <c r="R48" s="6"/>
    </row>
    <row r="49" spans="1:18" ht="20.25">
      <c r="A49" s="10"/>
      <c r="B49" s="1143"/>
      <c r="C49" s="1143"/>
      <c r="D49" s="1143"/>
      <c r="E49" s="1143"/>
      <c r="F49" s="1143"/>
      <c r="G49" s="11"/>
      <c r="H49" s="11"/>
      <c r="I49" s="11"/>
      <c r="J49" s="6"/>
      <c r="K49" s="6"/>
      <c r="L49" s="6"/>
      <c r="M49" s="6"/>
      <c r="N49" s="6"/>
      <c r="O49" s="6"/>
      <c r="P49" s="6"/>
      <c r="Q49" s="6"/>
      <c r="R49" s="6"/>
    </row>
    <row r="50" spans="1:18" ht="20.25">
      <c r="A50" s="191"/>
      <c r="B50" s="1143"/>
      <c r="C50" s="1143"/>
      <c r="D50" s="1143"/>
      <c r="E50" s="1143"/>
      <c r="F50" s="1143"/>
      <c r="G50" s="11"/>
      <c r="H50" s="14"/>
      <c r="I50" s="14"/>
      <c r="J50" s="6"/>
      <c r="K50" s="6"/>
      <c r="L50" s="6"/>
      <c r="M50" s="6"/>
      <c r="N50" s="6"/>
      <c r="O50" s="6"/>
      <c r="P50" s="6"/>
      <c r="Q50" s="6"/>
      <c r="R50" s="6"/>
    </row>
    <row r="51" spans="1:18" ht="20.25">
      <c r="A51" s="10"/>
      <c r="B51" s="1143"/>
      <c r="C51" s="1143"/>
      <c r="D51" s="1143"/>
      <c r="E51" s="1143"/>
      <c r="F51" s="1143"/>
      <c r="G51" s="11"/>
      <c r="H51" s="11"/>
      <c r="I51" s="11"/>
      <c r="J51" s="6"/>
      <c r="K51" s="6"/>
      <c r="L51" s="6"/>
      <c r="M51" s="6"/>
      <c r="N51" s="6"/>
      <c r="O51" s="6"/>
      <c r="P51" s="6"/>
      <c r="Q51" s="6"/>
      <c r="R51" s="6"/>
    </row>
    <row r="52" spans="1:18" ht="20.25">
      <c r="A52" s="10"/>
      <c r="B52" s="14"/>
      <c r="C52" s="14"/>
      <c r="D52" s="14"/>
      <c r="E52" s="14"/>
      <c r="F52" s="14"/>
      <c r="G52" s="14"/>
      <c r="H52" s="14"/>
      <c r="I52" s="14"/>
      <c r="J52" s="6"/>
      <c r="K52" s="6"/>
      <c r="L52" s="6"/>
      <c r="M52" s="6"/>
      <c r="N52" s="6"/>
      <c r="O52" s="6"/>
      <c r="P52" s="6"/>
      <c r="Q52" s="6"/>
      <c r="R52" s="6"/>
    </row>
    <row r="53" ht="20.25">
      <c r="A53" s="10"/>
    </row>
  </sheetData>
  <sheetProtection selectLockedCells="1" selectUnlockedCells="1"/>
  <mergeCells count="41">
    <mergeCell ref="A6:Q6"/>
    <mergeCell ref="A41:C41"/>
    <mergeCell ref="R11:R12"/>
    <mergeCell ref="A1:B1"/>
    <mergeCell ref="A8:C8"/>
    <mergeCell ref="A9:C9"/>
    <mergeCell ref="A11:A12"/>
    <mergeCell ref="B11:B12"/>
    <mergeCell ref="A2:B2"/>
    <mergeCell ref="A3:B3"/>
    <mergeCell ref="A4:B4"/>
    <mergeCell ref="P11:P12"/>
    <mergeCell ref="B49:F49"/>
    <mergeCell ref="B50:F50"/>
    <mergeCell ref="B51:F51"/>
    <mergeCell ref="A24:C24"/>
    <mergeCell ref="A31:C31"/>
    <mergeCell ref="A35:B35"/>
    <mergeCell ref="A48:C48"/>
    <mergeCell ref="A27:C27"/>
    <mergeCell ref="A46:C46"/>
    <mergeCell ref="A44:K44"/>
    <mergeCell ref="A39:C39"/>
    <mergeCell ref="A42:C42"/>
    <mergeCell ref="C32:C34"/>
    <mergeCell ref="J25:J26"/>
    <mergeCell ref="A7:Q7"/>
    <mergeCell ref="A37:C37"/>
    <mergeCell ref="A13:C13"/>
    <mergeCell ref="E11:I11"/>
    <mergeCell ref="C18:C19"/>
    <mergeCell ref="D18:D19"/>
    <mergeCell ref="P29:P30"/>
    <mergeCell ref="J33:J34"/>
    <mergeCell ref="Q11:Q12"/>
    <mergeCell ref="A16:C16"/>
    <mergeCell ref="A43:J43"/>
    <mergeCell ref="C28:C30"/>
    <mergeCell ref="C11:C12"/>
    <mergeCell ref="J11:J12"/>
    <mergeCell ref="K11:O11"/>
  </mergeCells>
  <printOptions/>
  <pageMargins left="0.2701388888888889" right="0.12986111111111112" top="0.2798611111111111" bottom="0.3" header="0.5118055555555555" footer="0.5118055555555555"/>
  <pageSetup fitToHeight="1" fitToWidth="1" horizontalDpi="300" verticalDpi="300" orientation="landscape" paperSize="9" scale="26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view="pageBreakPreview" zoomScale="50" zoomScaleNormal="75" zoomScaleSheetLayoutView="50" zoomScalePageLayoutView="0" workbookViewId="0" topLeftCell="A13">
      <selection activeCell="D22" sqref="D22"/>
    </sheetView>
  </sheetViews>
  <sheetFormatPr defaultColWidth="9.140625" defaultRowHeight="12.75"/>
  <cols>
    <col min="1" max="1" width="22.8515625" style="3" customWidth="1"/>
    <col min="2" max="2" width="100.421875" style="4" customWidth="1"/>
    <col min="3" max="3" width="47.421875" style="4" customWidth="1"/>
    <col min="4" max="4" width="59.421875" style="4" customWidth="1"/>
    <col min="5" max="8" width="10.7109375" style="4" customWidth="1"/>
    <col min="9" max="9" width="14.421875" style="4" customWidth="1"/>
    <col min="10" max="10" width="11.140625" style="4" customWidth="1"/>
    <col min="11" max="13" width="10.7109375" style="4" customWidth="1"/>
    <col min="14" max="14" width="12.8515625" style="4" customWidth="1"/>
    <col min="15" max="15" width="12.140625" style="4" customWidth="1"/>
    <col min="16" max="16" width="11.7109375" style="4" customWidth="1"/>
    <col min="17" max="17" width="15.7109375" style="4" customWidth="1"/>
    <col min="18" max="18" width="17.421875" style="4" customWidth="1"/>
    <col min="19" max="16384" width="9.140625" style="4" customWidth="1"/>
  </cols>
  <sheetData>
    <row r="1" spans="1:4" ht="42" customHeight="1">
      <c r="A1" s="1095" t="s">
        <v>13</v>
      </c>
      <c r="B1" s="1095"/>
      <c r="C1" s="1"/>
      <c r="D1" s="1"/>
    </row>
    <row r="2" spans="1:4" ht="36" customHeight="1">
      <c r="A2" s="1095" t="s">
        <v>27</v>
      </c>
      <c r="B2" s="1095"/>
      <c r="C2" s="1"/>
      <c r="D2" s="1"/>
    </row>
    <row r="3" spans="1:4" ht="40.5" customHeight="1">
      <c r="A3" s="1095" t="s">
        <v>28</v>
      </c>
      <c r="B3" s="1095"/>
      <c r="C3" s="1"/>
      <c r="D3" s="1"/>
    </row>
    <row r="4" spans="1:4" ht="39" customHeight="1">
      <c r="A4" s="1095" t="s">
        <v>416</v>
      </c>
      <c r="B4" s="1095"/>
      <c r="C4" s="1"/>
      <c r="D4" s="1"/>
    </row>
    <row r="5" spans="2:4" ht="23.25">
      <c r="B5" s="16"/>
      <c r="C5" s="1"/>
      <c r="D5" s="1"/>
    </row>
    <row r="6" spans="1:17" ht="48.75" customHeight="1">
      <c r="A6" s="1096" t="s">
        <v>527</v>
      </c>
      <c r="B6" s="1096"/>
      <c r="C6" s="1096"/>
      <c r="D6" s="1096"/>
      <c r="E6" s="1096"/>
      <c r="F6" s="1096"/>
      <c r="G6" s="1096"/>
      <c r="H6" s="1096"/>
      <c r="I6" s="1096"/>
      <c r="J6" s="1096"/>
      <c r="K6" s="1096"/>
      <c r="L6" s="1096"/>
      <c r="M6" s="1096"/>
      <c r="N6" s="1096"/>
      <c r="O6" s="1096"/>
      <c r="P6" s="1096"/>
      <c r="Q6" s="1096"/>
    </row>
    <row r="7" spans="1:17" ht="41.25" customHeight="1">
      <c r="A7" s="1097" t="s">
        <v>528</v>
      </c>
      <c r="B7" s="1097"/>
      <c r="C7" s="1097"/>
      <c r="D7" s="1097"/>
      <c r="E7" s="1097"/>
      <c r="F7" s="1097"/>
      <c r="G7" s="1097"/>
      <c r="H7" s="1097"/>
      <c r="I7" s="1097"/>
      <c r="J7" s="1097"/>
      <c r="K7" s="1097"/>
      <c r="L7" s="1097"/>
      <c r="M7" s="1097"/>
      <c r="N7" s="1097"/>
      <c r="O7" s="1097"/>
      <c r="P7" s="1097"/>
      <c r="Q7" s="1097"/>
    </row>
    <row r="8" spans="1:18" s="134" customFormat="1" ht="39.75" customHeight="1">
      <c r="A8" s="1098" t="s">
        <v>15</v>
      </c>
      <c r="B8" s="1098"/>
      <c r="C8" s="1098"/>
      <c r="D8" s="901"/>
      <c r="E8" s="142"/>
      <c r="F8" s="142"/>
      <c r="G8" s="142"/>
      <c r="H8" s="143"/>
      <c r="I8" s="143"/>
      <c r="J8" s="143"/>
      <c r="K8" s="143"/>
      <c r="L8" s="142"/>
      <c r="M8" s="142"/>
      <c r="N8" s="142"/>
      <c r="O8" s="142"/>
      <c r="P8" s="142"/>
      <c r="Q8" s="142"/>
      <c r="R8" s="4"/>
    </row>
    <row r="9" spans="1:18" s="134" customFormat="1" ht="39.75" customHeight="1">
      <c r="A9" s="1098" t="s">
        <v>654</v>
      </c>
      <c r="B9" s="1098"/>
      <c r="C9" s="1098"/>
      <c r="D9" s="901" t="s">
        <v>647</v>
      </c>
      <c r="E9" s="142"/>
      <c r="F9" s="142"/>
      <c r="G9" s="142"/>
      <c r="H9" s="143"/>
      <c r="I9" s="143"/>
      <c r="J9" s="143"/>
      <c r="K9" s="143"/>
      <c r="L9" s="142"/>
      <c r="M9" s="142"/>
      <c r="N9" s="142"/>
      <c r="O9" s="142"/>
      <c r="P9" s="142"/>
      <c r="Q9" s="142"/>
      <c r="R9" s="4"/>
    </row>
    <row r="10" spans="1:17" ht="18.75" thickBot="1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8" ht="42" customHeight="1" thickBot="1">
      <c r="A11" s="1101" t="s">
        <v>0</v>
      </c>
      <c r="B11" s="1101" t="s">
        <v>14</v>
      </c>
      <c r="C11" s="1103" t="s">
        <v>5</v>
      </c>
      <c r="D11" s="915"/>
      <c r="E11" s="1105" t="s">
        <v>198</v>
      </c>
      <c r="F11" s="1106"/>
      <c r="G11" s="1106"/>
      <c r="H11" s="1106"/>
      <c r="I11" s="1191"/>
      <c r="J11" s="1190" t="s">
        <v>1</v>
      </c>
      <c r="K11" s="1105" t="s">
        <v>199</v>
      </c>
      <c r="L11" s="1111"/>
      <c r="M11" s="1111"/>
      <c r="N11" s="1111"/>
      <c r="O11" s="1113"/>
      <c r="P11" s="1114" t="s">
        <v>1</v>
      </c>
      <c r="Q11" s="1115" t="s">
        <v>6</v>
      </c>
      <c r="R11" s="1117" t="s">
        <v>8</v>
      </c>
    </row>
    <row r="12" spans="1:18" ht="120" customHeight="1" thickBot="1">
      <c r="A12" s="1102"/>
      <c r="B12" s="1102"/>
      <c r="C12" s="1104"/>
      <c r="D12" s="1081"/>
      <c r="E12" s="719" t="s">
        <v>10</v>
      </c>
      <c r="F12" s="720" t="s">
        <v>11</v>
      </c>
      <c r="G12" s="720"/>
      <c r="H12" s="720" t="s">
        <v>12</v>
      </c>
      <c r="I12" s="682" t="s">
        <v>7</v>
      </c>
      <c r="J12" s="1109"/>
      <c r="K12" s="719" t="s">
        <v>10</v>
      </c>
      <c r="L12" s="720" t="s">
        <v>11</v>
      </c>
      <c r="M12" s="720"/>
      <c r="N12" s="720" t="s">
        <v>12</v>
      </c>
      <c r="O12" s="682" t="s">
        <v>7</v>
      </c>
      <c r="P12" s="1109"/>
      <c r="Q12" s="1116"/>
      <c r="R12" s="1118"/>
    </row>
    <row r="13" spans="1:18" ht="34.5" customHeight="1" thickBot="1">
      <c r="A13" s="1151" t="s">
        <v>19</v>
      </c>
      <c r="B13" s="1152"/>
      <c r="C13" s="1152"/>
      <c r="D13" s="1082"/>
      <c r="E13" s="665"/>
      <c r="F13" s="666"/>
      <c r="G13" s="666"/>
      <c r="H13" s="666"/>
      <c r="I13" s="667"/>
      <c r="J13" s="539"/>
      <c r="K13" s="668"/>
      <c r="L13" s="669"/>
      <c r="M13" s="669"/>
      <c r="N13" s="666"/>
      <c r="O13" s="667"/>
      <c r="P13" s="62"/>
      <c r="Q13" s="64"/>
      <c r="R13" s="30"/>
    </row>
    <row r="14" spans="1:18" ht="43.5" customHeight="1" thickBot="1">
      <c r="A14" s="209" t="s">
        <v>114</v>
      </c>
      <c r="B14" s="212" t="s">
        <v>2</v>
      </c>
      <c r="C14" s="94" t="s">
        <v>68</v>
      </c>
      <c r="D14" s="1375" t="s">
        <v>614</v>
      </c>
      <c r="E14" s="27"/>
      <c r="F14" s="23">
        <v>26</v>
      </c>
      <c r="G14" s="23"/>
      <c r="H14" s="23">
        <f>E14+F14</f>
        <v>26</v>
      </c>
      <c r="I14" s="28">
        <f>H14/13</f>
        <v>2</v>
      </c>
      <c r="J14" s="677" t="s">
        <v>18</v>
      </c>
      <c r="K14" s="48"/>
      <c r="L14" s="23">
        <v>28</v>
      </c>
      <c r="M14" s="23"/>
      <c r="N14" s="23">
        <f>K14+L14</f>
        <v>28</v>
      </c>
      <c r="O14" s="65">
        <f>N14/10</f>
        <v>2.8</v>
      </c>
      <c r="P14" s="55" t="s">
        <v>18</v>
      </c>
      <c r="Q14" s="299">
        <f>R14</f>
        <v>54</v>
      </c>
      <c r="R14" s="35">
        <f>N14+H14</f>
        <v>54</v>
      </c>
    </row>
    <row r="15" spans="1:18" ht="42" customHeight="1" thickBot="1">
      <c r="A15" s="1264" t="s">
        <v>116</v>
      </c>
      <c r="B15" s="1265"/>
      <c r="C15" s="1265"/>
      <c r="D15" s="1376"/>
      <c r="E15" s="37"/>
      <c r="F15" s="38"/>
      <c r="G15" s="38"/>
      <c r="H15" s="38"/>
      <c r="I15" s="36"/>
      <c r="J15" s="533"/>
      <c r="K15" s="37"/>
      <c r="L15" s="38"/>
      <c r="M15" s="38"/>
      <c r="N15" s="38"/>
      <c r="O15" s="36"/>
      <c r="P15" s="533"/>
      <c r="Q15" s="300"/>
      <c r="R15" s="297"/>
    </row>
    <row r="16" spans="1:18" ht="42" customHeight="1">
      <c r="A16" s="215" t="s">
        <v>200</v>
      </c>
      <c r="B16" s="359" t="s">
        <v>88</v>
      </c>
      <c r="C16" s="76" t="s">
        <v>582</v>
      </c>
      <c r="D16" s="1377" t="s">
        <v>625</v>
      </c>
      <c r="E16" s="312">
        <v>40</v>
      </c>
      <c r="F16" s="39">
        <v>32</v>
      </c>
      <c r="G16" s="39"/>
      <c r="H16" s="39">
        <f>E16+F16</f>
        <v>72</v>
      </c>
      <c r="I16" s="28">
        <f>H16/13</f>
        <v>5.538461538461538</v>
      </c>
      <c r="J16" s="678" t="s">
        <v>18</v>
      </c>
      <c r="K16" s="46"/>
      <c r="L16" s="32"/>
      <c r="M16" s="32"/>
      <c r="N16" s="32"/>
      <c r="O16" s="57"/>
      <c r="P16" s="678"/>
      <c r="Q16" s="302">
        <f>R16</f>
        <v>72</v>
      </c>
      <c r="R16" s="34">
        <f aca="true" t="shared" si="0" ref="R16:R22">N16+H16</f>
        <v>72</v>
      </c>
    </row>
    <row r="17" spans="1:18" ht="45" customHeight="1">
      <c r="A17" s="215" t="s">
        <v>529</v>
      </c>
      <c r="B17" s="211" t="s">
        <v>236</v>
      </c>
      <c r="C17" s="67" t="s">
        <v>317</v>
      </c>
      <c r="D17" s="49" t="s">
        <v>612</v>
      </c>
      <c r="E17" s="19"/>
      <c r="F17" s="17"/>
      <c r="G17" s="17"/>
      <c r="H17" s="17"/>
      <c r="I17" s="26"/>
      <c r="J17" s="678"/>
      <c r="K17" s="46">
        <v>20</v>
      </c>
      <c r="L17" s="32">
        <v>26</v>
      </c>
      <c r="M17" s="32"/>
      <c r="N17" s="17">
        <f aca="true" t="shared" si="1" ref="N17:N22">K17+L17</f>
        <v>46</v>
      </c>
      <c r="O17" s="65">
        <f aca="true" t="shared" si="2" ref="O17:O22">N17/10</f>
        <v>4.6</v>
      </c>
      <c r="P17" s="678" t="s">
        <v>18</v>
      </c>
      <c r="Q17" s="302">
        <f aca="true" t="shared" si="3" ref="Q17:Q33">R17</f>
        <v>46</v>
      </c>
      <c r="R17" s="34">
        <f t="shared" si="0"/>
        <v>46</v>
      </c>
    </row>
    <row r="18" spans="1:18" ht="61.5" customHeight="1">
      <c r="A18" s="208" t="s">
        <v>80</v>
      </c>
      <c r="B18" s="211" t="s">
        <v>201</v>
      </c>
      <c r="C18" s="67" t="s">
        <v>340</v>
      </c>
      <c r="D18" s="1226" t="s">
        <v>598</v>
      </c>
      <c r="E18" s="19"/>
      <c r="F18" s="17"/>
      <c r="G18" s="32"/>
      <c r="H18" s="32"/>
      <c r="I18" s="26"/>
      <c r="J18" s="540"/>
      <c r="K18" s="47">
        <v>24</v>
      </c>
      <c r="L18" s="17">
        <v>30</v>
      </c>
      <c r="M18" s="17"/>
      <c r="N18" s="17">
        <f t="shared" si="1"/>
        <v>54</v>
      </c>
      <c r="O18" s="65">
        <f t="shared" si="2"/>
        <v>5.4</v>
      </c>
      <c r="P18" s="540" t="s">
        <v>18</v>
      </c>
      <c r="Q18" s="298">
        <f t="shared" si="3"/>
        <v>54</v>
      </c>
      <c r="R18" s="18">
        <f t="shared" si="0"/>
        <v>54</v>
      </c>
    </row>
    <row r="19" spans="1:18" ht="48" customHeight="1">
      <c r="A19" s="208" t="s">
        <v>81</v>
      </c>
      <c r="B19" s="211" t="s">
        <v>202</v>
      </c>
      <c r="C19" s="67" t="s">
        <v>340</v>
      </c>
      <c r="D19" s="1378"/>
      <c r="E19" s="19">
        <v>32</v>
      </c>
      <c r="F19" s="17">
        <v>20</v>
      </c>
      <c r="G19" s="32"/>
      <c r="H19" s="32">
        <f>E19+F19</f>
        <v>52</v>
      </c>
      <c r="I19" s="28">
        <f>H19/13</f>
        <v>4</v>
      </c>
      <c r="J19" s="540" t="s">
        <v>18</v>
      </c>
      <c r="K19" s="47">
        <v>40</v>
      </c>
      <c r="L19" s="17">
        <v>48</v>
      </c>
      <c r="M19" s="17"/>
      <c r="N19" s="17">
        <f t="shared" si="1"/>
        <v>88</v>
      </c>
      <c r="O19" s="65">
        <f t="shared" si="2"/>
        <v>8.8</v>
      </c>
      <c r="P19" s="540" t="s">
        <v>17</v>
      </c>
      <c r="Q19" s="298">
        <f t="shared" si="3"/>
        <v>140</v>
      </c>
      <c r="R19" s="18">
        <f t="shared" si="0"/>
        <v>140</v>
      </c>
    </row>
    <row r="20" spans="1:18" s="627" customFormat="1" ht="34.5" customHeight="1">
      <c r="A20" s="208" t="s">
        <v>82</v>
      </c>
      <c r="B20" s="211" t="s">
        <v>203</v>
      </c>
      <c r="C20" s="73" t="s">
        <v>537</v>
      </c>
      <c r="D20" s="664" t="s">
        <v>630</v>
      </c>
      <c r="E20" s="31">
        <v>2</v>
      </c>
      <c r="F20" s="32">
        <v>30</v>
      </c>
      <c r="G20" s="32"/>
      <c r="H20" s="32">
        <f>E20+F20</f>
        <v>32</v>
      </c>
      <c r="I20" s="28">
        <f>H20/13</f>
        <v>2.4615384615384617</v>
      </c>
      <c r="J20" s="540" t="s">
        <v>18</v>
      </c>
      <c r="K20" s="46"/>
      <c r="L20" s="32">
        <v>40</v>
      </c>
      <c r="M20" s="32"/>
      <c r="N20" s="17">
        <f t="shared" si="1"/>
        <v>40</v>
      </c>
      <c r="O20" s="65">
        <f t="shared" si="2"/>
        <v>4</v>
      </c>
      <c r="P20" s="678" t="s">
        <v>18</v>
      </c>
      <c r="Q20" s="298">
        <f t="shared" si="3"/>
        <v>72</v>
      </c>
      <c r="R20" s="34">
        <f t="shared" si="0"/>
        <v>72</v>
      </c>
    </row>
    <row r="21" spans="1:18" ht="45" customHeight="1">
      <c r="A21" s="208" t="s">
        <v>83</v>
      </c>
      <c r="B21" s="211" t="s">
        <v>84</v>
      </c>
      <c r="C21" s="649" t="s">
        <v>232</v>
      </c>
      <c r="D21" s="1379" t="s">
        <v>624</v>
      </c>
      <c r="E21" s="650"/>
      <c r="F21" s="651"/>
      <c r="G21" s="651"/>
      <c r="H21" s="32"/>
      <c r="I21" s="26"/>
      <c r="J21" s="540"/>
      <c r="K21" s="652">
        <v>24</v>
      </c>
      <c r="L21" s="651">
        <v>22</v>
      </c>
      <c r="M21" s="651"/>
      <c r="N21" s="651">
        <f t="shared" si="1"/>
        <v>46</v>
      </c>
      <c r="O21" s="654">
        <f t="shared" si="2"/>
        <v>4.6</v>
      </c>
      <c r="P21" s="540" t="s">
        <v>18</v>
      </c>
      <c r="Q21" s="655">
        <f t="shared" si="3"/>
        <v>46</v>
      </c>
      <c r="R21" s="653">
        <f t="shared" si="0"/>
        <v>46</v>
      </c>
    </row>
    <row r="22" spans="1:18" ht="49.5" customHeight="1" thickBot="1">
      <c r="A22" s="209" t="s">
        <v>87</v>
      </c>
      <c r="B22" s="212" t="s">
        <v>204</v>
      </c>
      <c r="C22" s="94" t="s">
        <v>441</v>
      </c>
      <c r="D22" s="1072" t="s">
        <v>651</v>
      </c>
      <c r="E22" s="27"/>
      <c r="F22" s="23">
        <v>36</v>
      </c>
      <c r="G22" s="23"/>
      <c r="H22" s="32">
        <f>E22+F22</f>
        <v>36</v>
      </c>
      <c r="I22" s="28">
        <f>H22/13</f>
        <v>2.769230769230769</v>
      </c>
      <c r="J22" s="677" t="s">
        <v>101</v>
      </c>
      <c r="K22" s="48">
        <v>10</v>
      </c>
      <c r="L22" s="23">
        <v>48</v>
      </c>
      <c r="M22" s="23"/>
      <c r="N22" s="23">
        <f t="shared" si="1"/>
        <v>58</v>
      </c>
      <c r="O22" s="65">
        <f t="shared" si="2"/>
        <v>5.8</v>
      </c>
      <c r="P22" s="677" t="s">
        <v>17</v>
      </c>
      <c r="Q22" s="299">
        <f t="shared" si="3"/>
        <v>94</v>
      </c>
      <c r="R22" s="35">
        <f t="shared" si="0"/>
        <v>94</v>
      </c>
    </row>
    <row r="23" spans="1:18" ht="54" customHeight="1" thickBot="1">
      <c r="A23" s="1264" t="s">
        <v>206</v>
      </c>
      <c r="B23" s="1265"/>
      <c r="C23" s="1265"/>
      <c r="D23" s="1376"/>
      <c r="E23" s="37"/>
      <c r="F23" s="38"/>
      <c r="G23" s="38"/>
      <c r="H23" s="38"/>
      <c r="I23" s="36"/>
      <c r="J23" s="769" t="s">
        <v>17</v>
      </c>
      <c r="K23" s="37"/>
      <c r="L23" s="38"/>
      <c r="M23" s="38"/>
      <c r="N23" s="38"/>
      <c r="O23" s="36"/>
      <c r="P23" s="81"/>
      <c r="Q23" s="300"/>
      <c r="R23" s="297"/>
    </row>
    <row r="24" spans="1:18" ht="43.5" customHeight="1">
      <c r="A24" s="215" t="s">
        <v>89</v>
      </c>
      <c r="B24" s="210" t="s">
        <v>322</v>
      </c>
      <c r="C24" s="1244" t="s">
        <v>339</v>
      </c>
      <c r="D24" s="1380"/>
      <c r="E24" s="31">
        <v>60</v>
      </c>
      <c r="F24" s="32">
        <v>68</v>
      </c>
      <c r="G24" s="32"/>
      <c r="H24" s="32">
        <f>E24+F24</f>
        <v>128</v>
      </c>
      <c r="I24" s="28">
        <f>H24/13</f>
        <v>9.846153846153847</v>
      </c>
      <c r="J24" s="678" t="s">
        <v>18</v>
      </c>
      <c r="K24" s="46"/>
      <c r="L24" s="32"/>
      <c r="M24" s="32"/>
      <c r="N24" s="32"/>
      <c r="O24" s="57"/>
      <c r="P24" s="54"/>
      <c r="Q24" s="302">
        <f t="shared" si="3"/>
        <v>128</v>
      </c>
      <c r="R24" s="34">
        <f>N24+H24</f>
        <v>128</v>
      </c>
    </row>
    <row r="25" spans="1:18" ht="45" customHeight="1">
      <c r="A25" s="313" t="s">
        <v>92</v>
      </c>
      <c r="B25" s="211" t="s">
        <v>26</v>
      </c>
      <c r="C25" s="1245"/>
      <c r="D25" s="1381" t="s">
        <v>647</v>
      </c>
      <c r="E25" s="19"/>
      <c r="F25" s="17"/>
      <c r="G25" s="17">
        <v>36</v>
      </c>
      <c r="H25" s="17"/>
      <c r="I25" s="26"/>
      <c r="J25" s="540" t="s">
        <v>18</v>
      </c>
      <c r="K25" s="47"/>
      <c r="L25" s="17"/>
      <c r="M25" s="17"/>
      <c r="N25" s="17"/>
      <c r="O25" s="65"/>
      <c r="P25" s="42"/>
      <c r="Q25" s="298">
        <f t="shared" si="3"/>
        <v>0</v>
      </c>
      <c r="R25" s="34">
        <f>N25+H25</f>
        <v>0</v>
      </c>
    </row>
    <row r="26" spans="1:18" ht="49.5" customHeight="1" thickBot="1">
      <c r="A26" s="314" t="s">
        <v>93</v>
      </c>
      <c r="B26" s="212" t="s">
        <v>24</v>
      </c>
      <c r="C26" s="1232"/>
      <c r="D26" s="1380"/>
      <c r="E26" s="27"/>
      <c r="F26" s="23"/>
      <c r="G26" s="23">
        <v>72</v>
      </c>
      <c r="H26" s="23"/>
      <c r="I26" s="28"/>
      <c r="J26" s="677" t="s">
        <v>18</v>
      </c>
      <c r="K26" s="48"/>
      <c r="L26" s="23"/>
      <c r="M26" s="23"/>
      <c r="N26" s="23"/>
      <c r="O26" s="65"/>
      <c r="P26" s="55"/>
      <c r="Q26" s="299">
        <f t="shared" si="3"/>
        <v>0</v>
      </c>
      <c r="R26" s="40">
        <f>N26+H26</f>
        <v>0</v>
      </c>
    </row>
    <row r="27" spans="1:18" ht="52.5" customHeight="1" thickBot="1">
      <c r="A27" s="1264" t="s">
        <v>207</v>
      </c>
      <c r="B27" s="1265"/>
      <c r="C27" s="1265"/>
      <c r="D27" s="1376"/>
      <c r="E27" s="37"/>
      <c r="F27" s="38"/>
      <c r="G27" s="38"/>
      <c r="H27" s="38"/>
      <c r="I27" s="36"/>
      <c r="J27" s="533"/>
      <c r="K27" s="37"/>
      <c r="L27" s="38"/>
      <c r="M27" s="38"/>
      <c r="N27" s="38"/>
      <c r="O27" s="36"/>
      <c r="P27" s="56"/>
      <c r="Q27" s="300"/>
      <c r="R27" s="297"/>
    </row>
    <row r="28" spans="1:18" ht="45" customHeight="1">
      <c r="A28" s="215" t="s">
        <v>94</v>
      </c>
      <c r="B28" s="210" t="s">
        <v>323</v>
      </c>
      <c r="C28" s="1244" t="s">
        <v>317</v>
      </c>
      <c r="D28" s="1380"/>
      <c r="E28" s="31">
        <v>70</v>
      </c>
      <c r="F28" s="32">
        <v>56</v>
      </c>
      <c r="G28" s="32"/>
      <c r="H28" s="32">
        <f>E28+F28</f>
        <v>126</v>
      </c>
      <c r="I28" s="28">
        <f>H28/13</f>
        <v>9.692307692307692</v>
      </c>
      <c r="J28" s="54" t="s">
        <v>128</v>
      </c>
      <c r="K28" s="46"/>
      <c r="L28" s="32"/>
      <c r="M28" s="32"/>
      <c r="N28" s="32"/>
      <c r="O28" s="57"/>
      <c r="P28" s="54"/>
      <c r="Q28" s="302">
        <f t="shared" si="3"/>
        <v>126</v>
      </c>
      <c r="R28" s="34">
        <f>N28+H28</f>
        <v>126</v>
      </c>
    </row>
    <row r="29" spans="1:18" s="134" customFormat="1" ht="52.5" customHeight="1">
      <c r="A29" s="313" t="s">
        <v>97</v>
      </c>
      <c r="B29" s="211" t="s">
        <v>26</v>
      </c>
      <c r="C29" s="1245"/>
      <c r="D29" s="1380" t="s">
        <v>612</v>
      </c>
      <c r="E29" s="19"/>
      <c r="F29" s="17"/>
      <c r="G29" s="17"/>
      <c r="H29" s="17"/>
      <c r="I29" s="26"/>
      <c r="J29" s="42"/>
      <c r="K29" s="47"/>
      <c r="L29" s="17"/>
      <c r="M29" s="17">
        <v>36</v>
      </c>
      <c r="N29" s="17"/>
      <c r="O29" s="65"/>
      <c r="P29" s="42" t="s">
        <v>18</v>
      </c>
      <c r="Q29" s="298"/>
      <c r="R29" s="34"/>
    </row>
    <row r="30" spans="1:18" ht="46.5" customHeight="1" thickBot="1">
      <c r="A30" s="314" t="s">
        <v>98</v>
      </c>
      <c r="B30" s="212" t="s">
        <v>24</v>
      </c>
      <c r="C30" s="1232"/>
      <c r="D30" s="1380"/>
      <c r="E30" s="27"/>
      <c r="F30" s="23"/>
      <c r="G30" s="23"/>
      <c r="H30" s="23"/>
      <c r="I30" s="28"/>
      <c r="J30" s="55"/>
      <c r="K30" s="48"/>
      <c r="L30" s="23"/>
      <c r="M30" s="23">
        <v>72</v>
      </c>
      <c r="N30" s="23"/>
      <c r="O30" s="65"/>
      <c r="P30" s="55" t="s">
        <v>18</v>
      </c>
      <c r="Q30" s="299"/>
      <c r="R30" s="40"/>
    </row>
    <row r="31" spans="1:18" ht="46.5" customHeight="1" thickBot="1">
      <c r="A31" s="1287"/>
      <c r="B31" s="1288"/>
      <c r="C31" s="1288"/>
      <c r="D31" s="989"/>
      <c r="E31" s="37"/>
      <c r="F31" s="38"/>
      <c r="G31" s="38"/>
      <c r="H31" s="38"/>
      <c r="I31" s="36"/>
      <c r="J31" s="88"/>
      <c r="K31" s="37"/>
      <c r="L31" s="38"/>
      <c r="M31" s="38"/>
      <c r="N31" s="38"/>
      <c r="O31" s="36"/>
      <c r="P31" s="81"/>
      <c r="Q31" s="300"/>
      <c r="R31" s="297"/>
    </row>
    <row r="32" spans="1:18" ht="40.5" customHeight="1" thickBot="1">
      <c r="A32" s="315"/>
      <c r="B32" s="214" t="s">
        <v>208</v>
      </c>
      <c r="C32" s="76"/>
      <c r="D32" s="76"/>
      <c r="E32" s="105"/>
      <c r="F32" s="41"/>
      <c r="G32" s="41"/>
      <c r="H32" s="41"/>
      <c r="I32" s="86"/>
      <c r="J32" s="58"/>
      <c r="K32" s="59"/>
      <c r="L32" s="39"/>
      <c r="M32" s="39">
        <v>144</v>
      </c>
      <c r="N32" s="39"/>
      <c r="O32" s="57"/>
      <c r="P32" s="58"/>
      <c r="Q32" s="301"/>
      <c r="R32" s="40"/>
    </row>
    <row r="33" spans="1:18" ht="36.75" customHeight="1" thickBot="1">
      <c r="A33" s="316"/>
      <c r="B33" s="317"/>
      <c r="C33" s="303"/>
      <c r="D33" s="303"/>
      <c r="E33" s="304">
        <f>SUM(E14:E32)</f>
        <v>204</v>
      </c>
      <c r="F33" s="304">
        <f>SUM(F14:F32)</f>
        <v>268</v>
      </c>
      <c r="G33" s="304">
        <f>SUM(G14:G32)</f>
        <v>108</v>
      </c>
      <c r="H33" s="304">
        <f>SUM(H14:H32)</f>
        <v>472</v>
      </c>
      <c r="I33" s="768">
        <f>SUM(I14:I32)</f>
        <v>36.30769230769231</v>
      </c>
      <c r="J33" s="306"/>
      <c r="K33" s="307">
        <f>SUM(K14:K32)</f>
        <v>118</v>
      </c>
      <c r="L33" s="307">
        <f>SUM(L14:L32)</f>
        <v>242</v>
      </c>
      <c r="M33" s="307">
        <f>SUM(M14:M32)</f>
        <v>252</v>
      </c>
      <c r="N33" s="307">
        <f>SUM(N14:N32)</f>
        <v>360</v>
      </c>
      <c r="O33" s="307">
        <f>SUM(O14:O32)</f>
        <v>36</v>
      </c>
      <c r="P33" s="306"/>
      <c r="Q33" s="308">
        <f t="shared" si="3"/>
        <v>832</v>
      </c>
      <c r="R33" s="309">
        <f>N33+H33</f>
        <v>832</v>
      </c>
    </row>
    <row r="34" spans="1:18" s="134" customFormat="1" ht="42" customHeight="1">
      <c r="A34" s="7"/>
      <c r="B34" s="8"/>
      <c r="C34" s="9"/>
      <c r="D34" s="9"/>
      <c r="E34" s="8"/>
      <c r="F34" s="8"/>
      <c r="G34" s="8"/>
      <c r="H34" s="7"/>
      <c r="I34" s="7"/>
      <c r="J34" s="6"/>
      <c r="K34" s="6"/>
      <c r="L34" s="6"/>
      <c r="M34" s="6"/>
      <c r="N34" s="6"/>
      <c r="O34" s="6"/>
      <c r="P34" s="6"/>
      <c r="Q34" s="6"/>
      <c r="R34" s="6"/>
    </row>
    <row r="35" spans="1:18" ht="19.5" customHeight="1">
      <c r="A35" s="1140" t="s">
        <v>434</v>
      </c>
      <c r="B35" s="1140"/>
      <c r="C35" s="1140"/>
      <c r="D35" s="903"/>
      <c r="E35" s="112"/>
      <c r="F35" s="112"/>
      <c r="G35" s="112"/>
      <c r="H35" s="112"/>
      <c r="I35" s="112"/>
      <c r="J35" s="135"/>
      <c r="K35" s="135"/>
      <c r="L35" s="190"/>
      <c r="M35" s="190"/>
      <c r="N35" s="6"/>
      <c r="O35" s="6"/>
      <c r="P35" s="6"/>
      <c r="Q35" s="6"/>
      <c r="R35" s="6"/>
    </row>
    <row r="36" spans="1:18" ht="26.25">
      <c r="A36" s="178"/>
      <c r="B36" s="178"/>
      <c r="C36" s="178"/>
      <c r="D36" s="178"/>
      <c r="E36" s="8"/>
      <c r="F36" s="8"/>
      <c r="G36" s="8"/>
      <c r="H36" s="8"/>
      <c r="I36" s="8"/>
      <c r="J36" s="12"/>
      <c r="K36" s="11"/>
      <c r="L36" s="12"/>
      <c r="M36" s="12"/>
      <c r="N36" s="11"/>
      <c r="O36" s="11"/>
      <c r="P36" s="6"/>
      <c r="Q36" s="6"/>
      <c r="R36" s="6"/>
    </row>
    <row r="37" spans="1:18" ht="36.75" customHeight="1">
      <c r="A37" s="1141" t="s">
        <v>426</v>
      </c>
      <c r="B37" s="1141"/>
      <c r="C37" s="1141"/>
      <c r="D37" s="177"/>
      <c r="E37" s="8"/>
      <c r="F37" s="8"/>
      <c r="G37" s="8"/>
      <c r="H37" s="8"/>
      <c r="I37" s="8"/>
      <c r="J37" s="13"/>
      <c r="K37" s="8"/>
      <c r="L37" s="13"/>
      <c r="M37" s="13"/>
      <c r="N37" s="6"/>
      <c r="O37" s="6"/>
      <c r="P37" s="6"/>
      <c r="Q37" s="6"/>
      <c r="R37" s="6"/>
    </row>
    <row r="38" spans="1:18" ht="32.25" customHeight="1">
      <c r="A38" s="177"/>
      <c r="B38" s="177"/>
      <c r="C38" s="177"/>
      <c r="D38" s="177"/>
      <c r="E38" s="8"/>
      <c r="F38" s="8"/>
      <c r="G38" s="8"/>
      <c r="H38" s="8"/>
      <c r="I38" s="8"/>
      <c r="J38" s="13"/>
      <c r="K38" s="8"/>
      <c r="L38" s="15"/>
      <c r="M38" s="15"/>
      <c r="N38" s="6"/>
      <c r="O38" s="6"/>
      <c r="P38" s="6"/>
      <c r="Q38" s="6"/>
      <c r="R38" s="6"/>
    </row>
    <row r="39" spans="1:18" ht="26.25">
      <c r="A39" s="1142" t="s">
        <v>103</v>
      </c>
      <c r="B39" s="1141"/>
      <c r="C39" s="1141"/>
      <c r="D39" s="177"/>
      <c r="E39" s="8"/>
      <c r="F39" s="8"/>
      <c r="G39" s="8"/>
      <c r="H39" s="8"/>
      <c r="I39" s="8"/>
      <c r="J39" s="13"/>
      <c r="K39" s="8"/>
      <c r="L39" s="6"/>
      <c r="M39" s="6"/>
      <c r="N39" s="6"/>
      <c r="O39" s="6"/>
      <c r="P39" s="6"/>
      <c r="Q39" s="6"/>
      <c r="R39" s="6"/>
    </row>
    <row r="40" spans="1:18" ht="26.25">
      <c r="A40" s="1141" t="s">
        <v>437</v>
      </c>
      <c r="B40" s="1141"/>
      <c r="C40" s="1141"/>
      <c r="D40" s="177"/>
      <c r="E40" s="14"/>
      <c r="F40" s="14"/>
      <c r="G40" s="14"/>
      <c r="H40" s="14"/>
      <c r="I40" s="14"/>
      <c r="J40" s="13"/>
      <c r="K40" s="6"/>
      <c r="L40" s="6"/>
      <c r="M40" s="6"/>
      <c r="N40" s="6"/>
      <c r="O40" s="6"/>
      <c r="P40" s="6"/>
      <c r="Q40" s="6"/>
      <c r="R40" s="6"/>
    </row>
    <row r="41" spans="1:18" ht="26.25">
      <c r="A41" s="1141" t="s">
        <v>530</v>
      </c>
      <c r="B41" s="1141"/>
      <c r="C41" s="1141"/>
      <c r="D41" s="1141"/>
      <c r="E41" s="1141"/>
      <c r="F41" s="1141"/>
      <c r="G41" s="1141"/>
      <c r="H41" s="1141"/>
      <c r="I41" s="1141"/>
      <c r="J41" s="1141"/>
      <c r="K41" s="6"/>
      <c r="L41" s="6"/>
      <c r="M41" s="6"/>
      <c r="N41" s="6"/>
      <c r="O41" s="6"/>
      <c r="P41" s="6"/>
      <c r="Q41" s="6"/>
      <c r="R41" s="6"/>
    </row>
    <row r="42" spans="1:18" ht="26.25">
      <c r="A42" s="1141"/>
      <c r="B42" s="1141"/>
      <c r="C42" s="1141"/>
      <c r="D42" s="1141"/>
      <c r="E42" s="1141"/>
      <c r="F42" s="1141"/>
      <c r="G42" s="1141"/>
      <c r="H42" s="1141"/>
      <c r="I42" s="1141"/>
      <c r="J42" s="1141"/>
      <c r="K42" s="1141"/>
      <c r="L42" s="6"/>
      <c r="M42" s="6"/>
      <c r="N42" s="6"/>
      <c r="O42" s="6"/>
      <c r="P42" s="6"/>
      <c r="Q42" s="6"/>
      <c r="R42" s="6"/>
    </row>
    <row r="43" spans="1:11" ht="26.25">
      <c r="A43" s="177"/>
      <c r="B43" s="177"/>
      <c r="C43" s="177"/>
      <c r="D43" s="177"/>
      <c r="E43" s="177"/>
      <c r="F43" s="177"/>
      <c r="G43" s="177"/>
      <c r="H43" s="177"/>
      <c r="I43" s="177"/>
      <c r="J43" s="177"/>
      <c r="K43" s="177"/>
    </row>
    <row r="44" spans="1:11" ht="25.5">
      <c r="A44" s="1145" t="s">
        <v>421</v>
      </c>
      <c r="B44" s="1145"/>
      <c r="C44" s="1145"/>
      <c r="D44" s="656"/>
      <c r="E44" s="132"/>
      <c r="F44" s="132"/>
      <c r="G44" s="132"/>
      <c r="H44" s="132"/>
      <c r="I44" s="132"/>
      <c r="J44" s="133"/>
      <c r="K44" s="133"/>
    </row>
  </sheetData>
  <sheetProtection selectLockedCells="1" selectUnlockedCells="1"/>
  <mergeCells count="32">
    <mergeCell ref="A41:J41"/>
    <mergeCell ref="A42:K42"/>
    <mergeCell ref="A44:C44"/>
    <mergeCell ref="A2:B2"/>
    <mergeCell ref="A3:B3"/>
    <mergeCell ref="A4:B4"/>
    <mergeCell ref="A6:Q6"/>
    <mergeCell ref="A7:Q7"/>
    <mergeCell ref="A39:C39"/>
    <mergeCell ref="A40:C40"/>
    <mergeCell ref="R11:R12"/>
    <mergeCell ref="A13:C13"/>
    <mergeCell ref="A15:C15"/>
    <mergeCell ref="A23:C23"/>
    <mergeCell ref="A27:C27"/>
    <mergeCell ref="E11:I11"/>
    <mergeCell ref="A37:C37"/>
    <mergeCell ref="J11:J12"/>
    <mergeCell ref="K11:O11"/>
    <mergeCell ref="P11:P12"/>
    <mergeCell ref="Q11:Q12"/>
    <mergeCell ref="A31:C31"/>
    <mergeCell ref="A35:C35"/>
    <mergeCell ref="C24:C26"/>
    <mergeCell ref="C28:C30"/>
    <mergeCell ref="D18:D19"/>
    <mergeCell ref="A1:B1"/>
    <mergeCell ref="A8:C8"/>
    <mergeCell ref="A9:C9"/>
    <mergeCell ref="A11:A12"/>
    <mergeCell ref="B11:B12"/>
    <mergeCell ref="C11:C12"/>
  </mergeCells>
  <hyperlinks>
    <hyperlink ref="D25" r:id="rId1" display="dashka89122883452@yandex.ru"/>
    <hyperlink ref="D16" r:id="rId2" display="gamkova72@mail.ru"/>
  </hyperlinks>
  <printOptions/>
  <pageMargins left="0.2701388888888889" right="0.12986111111111112" top="0.2798611111111111" bottom="0.3" header="0.5118055555555555" footer="0.5118055555555555"/>
  <pageSetup fitToHeight="1" fitToWidth="1" horizontalDpi="300" verticalDpi="300" orientation="landscape" paperSize="9" scale="31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view="pageBreakPreview" zoomScale="50" zoomScaleNormal="50" zoomScaleSheetLayoutView="50" zoomScalePageLayoutView="0" workbookViewId="0" topLeftCell="A7">
      <selection activeCell="D28" sqref="D28"/>
    </sheetView>
  </sheetViews>
  <sheetFormatPr defaultColWidth="9.140625" defaultRowHeight="12.75"/>
  <cols>
    <col min="1" max="1" width="23.140625" style="0" customWidth="1"/>
    <col min="2" max="2" width="83.421875" style="0" customWidth="1"/>
    <col min="3" max="4" width="45.421875" style="0" customWidth="1"/>
    <col min="5" max="16" width="10.8515625" style="0" customWidth="1"/>
    <col min="17" max="18" width="13.7109375" style="0" customWidth="1"/>
  </cols>
  <sheetData>
    <row r="1" spans="1:18" ht="25.5">
      <c r="A1" s="1095" t="s">
        <v>13</v>
      </c>
      <c r="B1" s="1095"/>
      <c r="C1" s="1"/>
      <c r="D1" s="1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75"/>
      <c r="R1" s="375"/>
    </row>
    <row r="2" spans="1:18" ht="25.5">
      <c r="A2" s="1095" t="s">
        <v>27</v>
      </c>
      <c r="B2" s="1095"/>
      <c r="C2" s="1"/>
      <c r="D2" s="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75"/>
      <c r="R2" s="375"/>
    </row>
    <row r="3" spans="1:18" ht="25.5">
      <c r="A3" s="1095" t="s">
        <v>28</v>
      </c>
      <c r="B3" s="1095"/>
      <c r="C3" s="1"/>
      <c r="D3" s="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75"/>
      <c r="R3" s="375"/>
    </row>
    <row r="4" spans="1:18" ht="25.5">
      <c r="A4" s="1095" t="s">
        <v>416</v>
      </c>
      <c r="B4" s="1095"/>
      <c r="C4" s="1"/>
      <c r="D4" s="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375"/>
      <c r="R4" s="375"/>
    </row>
    <row r="5" spans="1:18" ht="23.25">
      <c r="A5" s="3"/>
      <c r="B5" s="16"/>
      <c r="C5" s="1"/>
      <c r="D5" s="1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375"/>
      <c r="R5" s="375"/>
    </row>
    <row r="6" spans="1:18" ht="36.75" customHeight="1">
      <c r="A6" s="1146" t="s">
        <v>417</v>
      </c>
      <c r="B6" s="1146"/>
      <c r="C6" s="1146"/>
      <c r="D6" s="1146"/>
      <c r="E6" s="1146"/>
      <c r="F6" s="1146"/>
      <c r="G6" s="1146"/>
      <c r="H6" s="1146"/>
      <c r="I6" s="1146"/>
      <c r="J6" s="1146"/>
      <c r="K6" s="1146"/>
      <c r="L6" s="1146"/>
      <c r="M6" s="1146"/>
      <c r="N6" s="1146"/>
      <c r="O6" s="1146"/>
      <c r="P6" s="1146"/>
      <c r="Q6" s="1146"/>
      <c r="R6" s="375"/>
    </row>
    <row r="7" spans="1:18" ht="27.75">
      <c r="A7" s="1147" t="s">
        <v>418</v>
      </c>
      <c r="B7" s="1147"/>
      <c r="C7" s="1147"/>
      <c r="D7" s="1147"/>
      <c r="E7" s="1147"/>
      <c r="F7" s="1147"/>
      <c r="G7" s="1147"/>
      <c r="H7" s="1147"/>
      <c r="I7" s="1147"/>
      <c r="J7" s="1147"/>
      <c r="K7" s="1147"/>
      <c r="L7" s="1147"/>
      <c r="M7" s="1147"/>
      <c r="N7" s="1147"/>
      <c r="O7" s="1147"/>
      <c r="P7" s="1147"/>
      <c r="Q7" s="1147"/>
      <c r="R7" s="375"/>
    </row>
    <row r="8" spans="1:18" ht="26.25">
      <c r="A8" s="1098" t="s">
        <v>419</v>
      </c>
      <c r="B8" s="1098"/>
      <c r="C8" s="1098"/>
      <c r="D8" s="901"/>
      <c r="E8" s="142"/>
      <c r="F8" s="142"/>
      <c r="G8" s="142"/>
      <c r="H8" s="143"/>
      <c r="I8" s="143"/>
      <c r="J8" s="143"/>
      <c r="K8" s="143"/>
      <c r="L8" s="142"/>
      <c r="M8" s="142"/>
      <c r="N8" s="142"/>
      <c r="O8" s="142"/>
      <c r="P8" s="142"/>
      <c r="Q8" s="376"/>
      <c r="R8" s="375"/>
    </row>
    <row r="9" spans="1:18" ht="32.25" customHeight="1">
      <c r="A9" s="1098" t="s">
        <v>632</v>
      </c>
      <c r="B9" s="1098"/>
      <c r="C9" s="1098"/>
      <c r="D9" s="901"/>
      <c r="E9" s="142"/>
      <c r="F9" s="142"/>
      <c r="G9" s="142"/>
      <c r="H9" s="143"/>
      <c r="I9" s="143"/>
      <c r="J9" s="143"/>
      <c r="K9" s="143"/>
      <c r="L9" s="142"/>
      <c r="M9" s="142"/>
      <c r="N9" s="142"/>
      <c r="O9" s="142"/>
      <c r="P9" s="142"/>
      <c r="Q9" s="376"/>
      <c r="R9" s="375"/>
    </row>
    <row r="10" spans="1:18" ht="18.75" thickBot="1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377"/>
      <c r="R10" s="375"/>
    </row>
    <row r="11" spans="1:18" ht="48" customHeight="1" thickBot="1">
      <c r="A11" s="1101" t="s">
        <v>0</v>
      </c>
      <c r="B11" s="1101" t="s">
        <v>14</v>
      </c>
      <c r="C11" s="1103" t="s">
        <v>5</v>
      </c>
      <c r="D11" s="915"/>
      <c r="E11" s="1105" t="s">
        <v>130</v>
      </c>
      <c r="F11" s="1106"/>
      <c r="G11" s="1106"/>
      <c r="H11" s="1106"/>
      <c r="I11" s="1148"/>
      <c r="J11" s="1149" t="s">
        <v>1</v>
      </c>
      <c r="K11" s="1106" t="s">
        <v>131</v>
      </c>
      <c r="L11" s="1111"/>
      <c r="M11" s="1111"/>
      <c r="N11" s="1111"/>
      <c r="O11" s="1113"/>
      <c r="P11" s="1114" t="s">
        <v>1</v>
      </c>
      <c r="Q11" s="1115" t="s">
        <v>6</v>
      </c>
      <c r="R11" s="1117" t="s">
        <v>8</v>
      </c>
    </row>
    <row r="12" spans="1:18" ht="130.5" thickBot="1">
      <c r="A12" s="1102"/>
      <c r="B12" s="1102"/>
      <c r="C12" s="1104"/>
      <c r="D12" s="916" t="s">
        <v>594</v>
      </c>
      <c r="E12" s="670" t="s">
        <v>10</v>
      </c>
      <c r="F12" s="671" t="s">
        <v>11</v>
      </c>
      <c r="G12" s="671" t="s">
        <v>536</v>
      </c>
      <c r="H12" s="671" t="s">
        <v>12</v>
      </c>
      <c r="I12" s="673" t="s">
        <v>7</v>
      </c>
      <c r="J12" s="1150"/>
      <c r="K12" s="674" t="s">
        <v>10</v>
      </c>
      <c r="L12" s="671" t="s">
        <v>11</v>
      </c>
      <c r="M12" s="671" t="s">
        <v>536</v>
      </c>
      <c r="N12" s="671" t="s">
        <v>12</v>
      </c>
      <c r="O12" s="672" t="s">
        <v>7</v>
      </c>
      <c r="P12" s="1109"/>
      <c r="Q12" s="1116"/>
      <c r="R12" s="1118"/>
    </row>
    <row r="13" spans="1:18" ht="21" thickBot="1">
      <c r="A13" s="1151" t="s">
        <v>132</v>
      </c>
      <c r="B13" s="1152"/>
      <c r="C13" s="1152"/>
      <c r="D13" s="1013"/>
      <c r="E13" s="665"/>
      <c r="F13" s="666"/>
      <c r="G13" s="666"/>
      <c r="H13" s="666"/>
      <c r="I13" s="667"/>
      <c r="J13" s="661"/>
      <c r="K13" s="668"/>
      <c r="L13" s="669"/>
      <c r="M13" s="669"/>
      <c r="N13" s="666"/>
      <c r="O13" s="667"/>
      <c r="P13" s="539"/>
      <c r="Q13" s="64"/>
      <c r="R13" s="30"/>
    </row>
    <row r="14" spans="1:18" ht="36.75" customHeight="1">
      <c r="A14" s="357" t="s">
        <v>249</v>
      </c>
      <c r="B14" s="210" t="s">
        <v>153</v>
      </c>
      <c r="C14" s="318" t="s">
        <v>154</v>
      </c>
      <c r="D14" s="981" t="s">
        <v>618</v>
      </c>
      <c r="E14" s="47">
        <v>16</v>
      </c>
      <c r="F14" s="17">
        <v>34</v>
      </c>
      <c r="G14" s="17"/>
      <c r="H14" s="17">
        <f>E14+F14</f>
        <v>50</v>
      </c>
      <c r="I14" s="52">
        <f>H14/16</f>
        <v>3.125</v>
      </c>
      <c r="J14" s="1154" t="s">
        <v>18</v>
      </c>
      <c r="K14" s="47">
        <v>6</v>
      </c>
      <c r="L14" s="17">
        <v>22</v>
      </c>
      <c r="M14" s="23"/>
      <c r="N14" s="23">
        <f>K14+L14</f>
        <v>28</v>
      </c>
      <c r="O14" s="65">
        <f>N14/23</f>
        <v>1.2173913043478262</v>
      </c>
      <c r="P14" s="540" t="s">
        <v>17</v>
      </c>
      <c r="Q14" s="381">
        <f>R14</f>
        <v>78</v>
      </c>
      <c r="R14" s="203">
        <f aca="true" t="shared" si="0" ref="R14:R21">N14+H14</f>
        <v>78</v>
      </c>
    </row>
    <row r="15" spans="1:18" ht="36.75" customHeight="1">
      <c r="A15" s="357" t="s">
        <v>250</v>
      </c>
      <c r="B15" s="211" t="s">
        <v>156</v>
      </c>
      <c r="C15" s="49"/>
      <c r="D15" s="95"/>
      <c r="E15" s="47">
        <v>14</v>
      </c>
      <c r="F15" s="17">
        <v>34</v>
      </c>
      <c r="G15" s="17"/>
      <c r="H15" s="17">
        <f aca="true" t="shared" si="1" ref="H15:H26">E15+F15</f>
        <v>48</v>
      </c>
      <c r="I15" s="52">
        <f aca="true" t="shared" si="2" ref="I15:I26">H15/16</f>
        <v>3</v>
      </c>
      <c r="J15" s="1153"/>
      <c r="K15" s="47">
        <v>17</v>
      </c>
      <c r="L15" s="17">
        <v>52</v>
      </c>
      <c r="M15" s="17"/>
      <c r="N15" s="23">
        <f aca="true" t="shared" si="3" ref="N15:N31">K15+L15</f>
        <v>69</v>
      </c>
      <c r="O15" s="65">
        <f aca="true" t="shared" si="4" ref="O15:O31">N15/23</f>
        <v>3</v>
      </c>
      <c r="P15" s="540" t="s">
        <v>18</v>
      </c>
      <c r="Q15" s="381">
        <f aca="true" t="shared" si="5" ref="Q15:Q32">R15</f>
        <v>117</v>
      </c>
      <c r="R15" s="203">
        <f t="shared" si="0"/>
        <v>117</v>
      </c>
    </row>
    <row r="16" spans="1:18" ht="42" customHeight="1">
      <c r="A16" s="357" t="s">
        <v>133</v>
      </c>
      <c r="B16" s="211" t="s">
        <v>170</v>
      </c>
      <c r="C16" s="95" t="s">
        <v>537</v>
      </c>
      <c r="D16" s="921" t="s">
        <v>630</v>
      </c>
      <c r="E16" s="47">
        <v>2</v>
      </c>
      <c r="F16" s="17">
        <v>47</v>
      </c>
      <c r="G16" s="17"/>
      <c r="H16" s="17">
        <f t="shared" si="1"/>
        <v>49</v>
      </c>
      <c r="I16" s="52">
        <f t="shared" si="2"/>
        <v>3.0625</v>
      </c>
      <c r="J16" s="540" t="s">
        <v>18</v>
      </c>
      <c r="K16" s="47"/>
      <c r="L16" s="17">
        <v>68</v>
      </c>
      <c r="M16" s="17"/>
      <c r="N16" s="23">
        <f t="shared" si="3"/>
        <v>68</v>
      </c>
      <c r="O16" s="65">
        <f t="shared" si="4"/>
        <v>2.9565217391304346</v>
      </c>
      <c r="P16" s="540" t="s">
        <v>18</v>
      </c>
      <c r="Q16" s="381">
        <f t="shared" si="5"/>
        <v>117</v>
      </c>
      <c r="R16" s="203">
        <f t="shared" si="0"/>
        <v>117</v>
      </c>
    </row>
    <row r="17" spans="1:18" ht="33.75" customHeight="1">
      <c r="A17" s="357" t="s">
        <v>134</v>
      </c>
      <c r="B17" s="211" t="s">
        <v>16</v>
      </c>
      <c r="C17" s="95" t="s">
        <v>337</v>
      </c>
      <c r="D17" s="981" t="s">
        <v>619</v>
      </c>
      <c r="E17" s="47">
        <v>93</v>
      </c>
      <c r="F17" s="17">
        <v>24</v>
      </c>
      <c r="G17" s="17"/>
      <c r="H17" s="17">
        <f t="shared" si="1"/>
        <v>117</v>
      </c>
      <c r="I17" s="52">
        <f t="shared" si="2"/>
        <v>7.3125</v>
      </c>
      <c r="J17" s="540" t="s">
        <v>17</v>
      </c>
      <c r="K17" s="47"/>
      <c r="L17" s="17"/>
      <c r="M17" s="17"/>
      <c r="N17" s="23"/>
      <c r="O17" s="65"/>
      <c r="P17" s="540"/>
      <c r="Q17" s="381">
        <f t="shared" si="5"/>
        <v>117</v>
      </c>
      <c r="R17" s="203">
        <f t="shared" si="0"/>
        <v>117</v>
      </c>
    </row>
    <row r="18" spans="1:18" ht="38.25" customHeight="1">
      <c r="A18" s="357" t="s">
        <v>137</v>
      </c>
      <c r="B18" s="211" t="s">
        <v>2</v>
      </c>
      <c r="C18" s="95" t="s">
        <v>331</v>
      </c>
      <c r="D18" s="95" t="s">
        <v>614</v>
      </c>
      <c r="E18" s="47">
        <v>2</v>
      </c>
      <c r="F18" s="17">
        <v>42</v>
      </c>
      <c r="G18" s="32"/>
      <c r="H18" s="17">
        <f t="shared" si="1"/>
        <v>44</v>
      </c>
      <c r="I18" s="52">
        <f t="shared" si="2"/>
        <v>2.75</v>
      </c>
      <c r="J18" s="540" t="s">
        <v>18</v>
      </c>
      <c r="K18" s="47"/>
      <c r="L18" s="17">
        <v>73</v>
      </c>
      <c r="M18" s="23"/>
      <c r="N18" s="23">
        <f t="shared" si="3"/>
        <v>73</v>
      </c>
      <c r="O18" s="65">
        <f t="shared" si="4"/>
        <v>3.1739130434782608</v>
      </c>
      <c r="P18" s="540" t="s">
        <v>18</v>
      </c>
      <c r="Q18" s="381">
        <f t="shared" si="5"/>
        <v>117</v>
      </c>
      <c r="R18" s="203">
        <f t="shared" si="0"/>
        <v>117</v>
      </c>
    </row>
    <row r="19" spans="1:18" ht="36" customHeight="1">
      <c r="A19" s="357" t="s">
        <v>139</v>
      </c>
      <c r="B19" s="211" t="s">
        <v>141</v>
      </c>
      <c r="C19" s="95" t="s">
        <v>142</v>
      </c>
      <c r="D19" s="95" t="s">
        <v>611</v>
      </c>
      <c r="E19" s="47">
        <v>6</v>
      </c>
      <c r="F19" s="17">
        <v>10</v>
      </c>
      <c r="G19" s="32"/>
      <c r="H19" s="17">
        <f t="shared" si="1"/>
        <v>16</v>
      </c>
      <c r="I19" s="52">
        <f t="shared" si="2"/>
        <v>1</v>
      </c>
      <c r="J19" s="540" t="s">
        <v>101</v>
      </c>
      <c r="K19" s="47">
        <v>10</v>
      </c>
      <c r="L19" s="17">
        <v>44</v>
      </c>
      <c r="M19" s="17"/>
      <c r="N19" s="23">
        <f t="shared" si="3"/>
        <v>54</v>
      </c>
      <c r="O19" s="65">
        <f t="shared" si="4"/>
        <v>2.347826086956522</v>
      </c>
      <c r="P19" s="540" t="s">
        <v>18</v>
      </c>
      <c r="Q19" s="381">
        <f t="shared" si="5"/>
        <v>70</v>
      </c>
      <c r="R19" s="203">
        <f t="shared" si="0"/>
        <v>70</v>
      </c>
    </row>
    <row r="20" spans="1:18" ht="39.75" customHeight="1">
      <c r="A20" s="357" t="s">
        <v>140</v>
      </c>
      <c r="B20" s="211" t="s">
        <v>159</v>
      </c>
      <c r="C20" s="188" t="s">
        <v>629</v>
      </c>
      <c r="D20" s="188" t="s">
        <v>631</v>
      </c>
      <c r="E20" s="46">
        <v>66</v>
      </c>
      <c r="F20" s="17">
        <v>12</v>
      </c>
      <c r="G20" s="17"/>
      <c r="H20" s="17">
        <f t="shared" si="1"/>
        <v>78</v>
      </c>
      <c r="I20" s="52">
        <f t="shared" si="2"/>
        <v>4.875</v>
      </c>
      <c r="J20" s="540" t="s">
        <v>18</v>
      </c>
      <c r="K20" s="46"/>
      <c r="L20" s="32"/>
      <c r="M20" s="17"/>
      <c r="N20" s="23"/>
      <c r="O20" s="65"/>
      <c r="P20" s="541"/>
      <c r="Q20" s="381">
        <f t="shared" si="5"/>
        <v>78</v>
      </c>
      <c r="R20" s="201">
        <f t="shared" si="0"/>
        <v>78</v>
      </c>
    </row>
    <row r="21" spans="1:18" ht="42" customHeight="1">
      <c r="A21" s="357" t="s">
        <v>143</v>
      </c>
      <c r="B21" s="211" t="s">
        <v>144</v>
      </c>
      <c r="C21" s="95" t="s">
        <v>326</v>
      </c>
      <c r="D21" s="981" t="s">
        <v>620</v>
      </c>
      <c r="E21" s="47">
        <v>6</v>
      </c>
      <c r="F21" s="17">
        <v>11</v>
      </c>
      <c r="G21" s="32"/>
      <c r="H21" s="17">
        <f t="shared" si="1"/>
        <v>17</v>
      </c>
      <c r="I21" s="52">
        <f t="shared" si="2"/>
        <v>1.0625</v>
      </c>
      <c r="J21" s="540" t="s">
        <v>101</v>
      </c>
      <c r="K21" s="47">
        <v>30</v>
      </c>
      <c r="L21" s="17">
        <v>25</v>
      </c>
      <c r="M21" s="23"/>
      <c r="N21" s="23">
        <f t="shared" si="3"/>
        <v>55</v>
      </c>
      <c r="O21" s="65">
        <f t="shared" si="4"/>
        <v>2.391304347826087</v>
      </c>
      <c r="P21" s="1129" t="s">
        <v>18</v>
      </c>
      <c r="Q21" s="381">
        <f t="shared" si="5"/>
        <v>72</v>
      </c>
      <c r="R21" s="203">
        <f t="shared" si="0"/>
        <v>72</v>
      </c>
    </row>
    <row r="22" spans="1:18" ht="35.25" customHeight="1">
      <c r="A22" s="357" t="s">
        <v>312</v>
      </c>
      <c r="B22" s="211" t="s">
        <v>313</v>
      </c>
      <c r="C22" s="95" t="s">
        <v>538</v>
      </c>
      <c r="D22" s="995" t="s">
        <v>621</v>
      </c>
      <c r="E22" s="47"/>
      <c r="F22" s="17"/>
      <c r="G22" s="32"/>
      <c r="H22" s="17"/>
      <c r="I22" s="52"/>
      <c r="J22" s="540"/>
      <c r="K22" s="47"/>
      <c r="L22" s="17">
        <v>36</v>
      </c>
      <c r="M22" s="23"/>
      <c r="N22" s="23">
        <f t="shared" si="3"/>
        <v>36</v>
      </c>
      <c r="O22" s="65">
        <f t="shared" si="4"/>
        <v>1.565217391304348</v>
      </c>
      <c r="P22" s="1153"/>
      <c r="Q22" s="544">
        <v>36</v>
      </c>
      <c r="R22" s="204">
        <v>36</v>
      </c>
    </row>
    <row r="23" spans="1:18" ht="41.25" customHeight="1">
      <c r="A23" s="357" t="s">
        <v>145</v>
      </c>
      <c r="B23" s="211" t="s">
        <v>148</v>
      </c>
      <c r="C23" s="49" t="s">
        <v>70</v>
      </c>
      <c r="D23" s="1023" t="s">
        <v>622</v>
      </c>
      <c r="E23" s="47">
        <v>26</v>
      </c>
      <c r="F23" s="17">
        <v>10</v>
      </c>
      <c r="G23" s="17"/>
      <c r="H23" s="17">
        <f t="shared" si="1"/>
        <v>36</v>
      </c>
      <c r="I23" s="52">
        <f t="shared" si="2"/>
        <v>2.25</v>
      </c>
      <c r="J23" s="540" t="s">
        <v>17</v>
      </c>
      <c r="K23" s="47"/>
      <c r="L23" s="17"/>
      <c r="M23" s="23"/>
      <c r="N23" s="23"/>
      <c r="O23" s="65"/>
      <c r="P23" s="540"/>
      <c r="Q23" s="381">
        <f t="shared" si="5"/>
        <v>36</v>
      </c>
      <c r="R23" s="203">
        <f>N23+H23</f>
        <v>36</v>
      </c>
    </row>
    <row r="24" spans="1:18" ht="36" customHeight="1" thickBot="1">
      <c r="A24" s="370" t="s">
        <v>147</v>
      </c>
      <c r="B24" s="212" t="s">
        <v>150</v>
      </c>
      <c r="C24" s="675" t="s">
        <v>539</v>
      </c>
      <c r="D24" s="657" t="s">
        <v>634</v>
      </c>
      <c r="E24" s="537"/>
      <c r="F24" s="536"/>
      <c r="G24" s="536"/>
      <c r="H24" s="536"/>
      <c r="I24" s="65"/>
      <c r="J24" s="532"/>
      <c r="K24" s="537">
        <v>28</v>
      </c>
      <c r="L24" s="536">
        <v>8</v>
      </c>
      <c r="M24" s="536"/>
      <c r="N24" s="536">
        <v>36</v>
      </c>
      <c r="O24" s="65">
        <f>N24/23</f>
        <v>1.565217391304348</v>
      </c>
      <c r="P24" s="534" t="s">
        <v>101</v>
      </c>
      <c r="Q24" s="545">
        <f t="shared" si="5"/>
        <v>36</v>
      </c>
      <c r="R24" s="546">
        <f>N24+H24</f>
        <v>36</v>
      </c>
    </row>
    <row r="25" spans="1:18" ht="33.75" customHeight="1" thickBot="1">
      <c r="A25" s="1155" t="s">
        <v>151</v>
      </c>
      <c r="B25" s="1156"/>
      <c r="C25" s="1156"/>
      <c r="D25" s="1024"/>
      <c r="E25" s="535"/>
      <c r="F25" s="530"/>
      <c r="G25" s="530"/>
      <c r="H25" s="530"/>
      <c r="I25" s="137"/>
      <c r="J25" s="533"/>
      <c r="K25" s="535"/>
      <c r="L25" s="530"/>
      <c r="M25" s="530"/>
      <c r="N25" s="530"/>
      <c r="O25" s="137"/>
      <c r="P25" s="533"/>
      <c r="Q25" s="198"/>
      <c r="R25" s="543"/>
    </row>
    <row r="26" spans="1:18" ht="45" customHeight="1">
      <c r="A26" s="358" t="s">
        <v>152</v>
      </c>
      <c r="B26" s="210" t="s">
        <v>135</v>
      </c>
      <c r="C26" s="164" t="s">
        <v>538</v>
      </c>
      <c r="D26" s="995" t="s">
        <v>621</v>
      </c>
      <c r="E26" s="31">
        <v>48</v>
      </c>
      <c r="F26" s="32">
        <v>54</v>
      </c>
      <c r="G26" s="32"/>
      <c r="H26" s="32">
        <f t="shared" si="1"/>
        <v>102</v>
      </c>
      <c r="I26" s="50">
        <f t="shared" si="2"/>
        <v>6.375</v>
      </c>
      <c r="J26" s="532" t="s">
        <v>18</v>
      </c>
      <c r="K26" s="46">
        <v>62</v>
      </c>
      <c r="L26" s="32">
        <v>70</v>
      </c>
      <c r="M26" s="32"/>
      <c r="N26" s="39">
        <f t="shared" si="3"/>
        <v>132</v>
      </c>
      <c r="O26" s="57">
        <f t="shared" si="4"/>
        <v>5.739130434782608</v>
      </c>
      <c r="P26" s="541" t="s">
        <v>17</v>
      </c>
      <c r="Q26" s="206">
        <f t="shared" si="5"/>
        <v>234</v>
      </c>
      <c r="R26" s="201">
        <f>N26+H26</f>
        <v>234</v>
      </c>
    </row>
    <row r="27" spans="1:18" ht="37.5" customHeight="1">
      <c r="A27" s="357" t="s">
        <v>155</v>
      </c>
      <c r="B27" s="211" t="s">
        <v>138</v>
      </c>
      <c r="C27" s="95" t="s">
        <v>540</v>
      </c>
      <c r="D27" s="955" t="s">
        <v>612</v>
      </c>
      <c r="E27" s="19">
        <v>10</v>
      </c>
      <c r="F27" s="17">
        <v>9</v>
      </c>
      <c r="G27" s="17"/>
      <c r="H27" s="17">
        <v>19</v>
      </c>
      <c r="I27" s="52">
        <f>H27/16</f>
        <v>1.1875</v>
      </c>
      <c r="J27" s="540" t="s">
        <v>101</v>
      </c>
      <c r="K27" s="47">
        <v>26</v>
      </c>
      <c r="L27" s="17">
        <v>55</v>
      </c>
      <c r="M27" s="17"/>
      <c r="N27" s="23">
        <f t="shared" si="3"/>
        <v>81</v>
      </c>
      <c r="O27" s="65">
        <f t="shared" si="4"/>
        <v>3.5217391304347827</v>
      </c>
      <c r="P27" s="540" t="s">
        <v>18</v>
      </c>
      <c r="Q27" s="381">
        <f t="shared" si="5"/>
        <v>100</v>
      </c>
      <c r="R27" s="203">
        <f>N27+H27</f>
        <v>100</v>
      </c>
    </row>
    <row r="28" spans="1:18" ht="39.75" customHeight="1">
      <c r="A28" s="357" t="s">
        <v>157</v>
      </c>
      <c r="B28" s="211" t="s">
        <v>161</v>
      </c>
      <c r="C28" s="49" t="s">
        <v>162</v>
      </c>
      <c r="D28" s="1025" t="s">
        <v>604</v>
      </c>
      <c r="E28" s="19"/>
      <c r="F28" s="17"/>
      <c r="G28" s="32"/>
      <c r="H28" s="17"/>
      <c r="I28" s="52"/>
      <c r="J28" s="540"/>
      <c r="K28" s="47">
        <v>42</v>
      </c>
      <c r="L28" s="17">
        <v>30</v>
      </c>
      <c r="M28" s="23"/>
      <c r="N28" s="23">
        <v>72</v>
      </c>
      <c r="O28" s="65">
        <f>N28/23</f>
        <v>3.130434782608696</v>
      </c>
      <c r="P28" s="540" t="s">
        <v>17</v>
      </c>
      <c r="Q28" s="381">
        <f t="shared" si="5"/>
        <v>72</v>
      </c>
      <c r="R28" s="201">
        <f>N28+H28</f>
        <v>72</v>
      </c>
    </row>
    <row r="29" spans="1:18" ht="33.75" customHeight="1" thickBot="1">
      <c r="A29" s="370" t="s">
        <v>158</v>
      </c>
      <c r="B29" s="212" t="s">
        <v>164</v>
      </c>
      <c r="C29" s="675" t="s">
        <v>325</v>
      </c>
      <c r="D29" s="1026" t="s">
        <v>609</v>
      </c>
      <c r="E29" s="27"/>
      <c r="F29" s="23"/>
      <c r="G29" s="39"/>
      <c r="H29" s="23"/>
      <c r="I29" s="65"/>
      <c r="J29" s="532"/>
      <c r="K29" s="48">
        <v>40</v>
      </c>
      <c r="L29" s="23">
        <v>45</v>
      </c>
      <c r="M29" s="23"/>
      <c r="N29" s="23">
        <f t="shared" si="3"/>
        <v>85</v>
      </c>
      <c r="O29" s="65">
        <f t="shared" si="4"/>
        <v>3.6956521739130435</v>
      </c>
      <c r="P29" s="541" t="s">
        <v>17</v>
      </c>
      <c r="Q29" s="544">
        <f t="shared" si="5"/>
        <v>85</v>
      </c>
      <c r="R29" s="202">
        <f>N29+H29</f>
        <v>85</v>
      </c>
    </row>
    <row r="30" spans="1:18" ht="38.25" customHeight="1" thickBot="1">
      <c r="A30" s="1157" t="s">
        <v>306</v>
      </c>
      <c r="B30" s="1158"/>
      <c r="C30" s="1159"/>
      <c r="D30" s="914"/>
      <c r="E30" s="37"/>
      <c r="F30" s="38"/>
      <c r="G30" s="38"/>
      <c r="H30" s="38"/>
      <c r="I30" s="36"/>
      <c r="J30" s="533"/>
      <c r="K30" s="37"/>
      <c r="L30" s="38"/>
      <c r="M30" s="38"/>
      <c r="N30" s="38"/>
      <c r="O30" s="36"/>
      <c r="P30" s="533"/>
      <c r="Q30" s="205"/>
      <c r="R30" s="547"/>
    </row>
    <row r="31" spans="1:18" ht="39" customHeight="1" thickBot="1">
      <c r="A31" s="370" t="s">
        <v>308</v>
      </c>
      <c r="B31" s="214" t="s">
        <v>167</v>
      </c>
      <c r="C31" s="419"/>
      <c r="D31" s="214"/>
      <c r="E31" s="312"/>
      <c r="F31" s="39"/>
      <c r="G31" s="39"/>
      <c r="H31" s="39"/>
      <c r="I31" s="57"/>
      <c r="J31" s="533"/>
      <c r="K31" s="140"/>
      <c r="L31" s="41">
        <v>39</v>
      </c>
      <c r="M31" s="41"/>
      <c r="N31" s="41">
        <f t="shared" si="3"/>
        <v>39</v>
      </c>
      <c r="O31" s="57">
        <f t="shared" si="4"/>
        <v>1.6956521739130435</v>
      </c>
      <c r="P31" s="533" t="s">
        <v>18</v>
      </c>
      <c r="Q31" s="205">
        <f t="shared" si="5"/>
        <v>39</v>
      </c>
      <c r="R31" s="547">
        <f>N31+H31</f>
        <v>39</v>
      </c>
    </row>
    <row r="32" spans="1:18" ht="38.25" customHeight="1" thickBot="1">
      <c r="A32" s="1160"/>
      <c r="B32" s="1161"/>
      <c r="C32" s="1162"/>
      <c r="D32" s="910"/>
      <c r="E32" s="417">
        <f>SUM(E14:E31)</f>
        <v>289</v>
      </c>
      <c r="F32" s="121">
        <f>SUM(F14:F31)</f>
        <v>287</v>
      </c>
      <c r="G32" s="121">
        <f>SUM(G14:G31)</f>
        <v>0</v>
      </c>
      <c r="H32" s="121">
        <f>SUM(H14:H31)</f>
        <v>576</v>
      </c>
      <c r="I32" s="409">
        <f>SUM(I14:I31)</f>
        <v>36</v>
      </c>
      <c r="J32" s="676"/>
      <c r="K32" s="417">
        <f>SUM(K14:K31)</f>
        <v>261</v>
      </c>
      <c r="L32" s="121">
        <f>SUM(L14:L31)</f>
        <v>567</v>
      </c>
      <c r="M32" s="121">
        <f>SUM(M14:M31)</f>
        <v>0</v>
      </c>
      <c r="N32" s="121">
        <f>SUM(N14:N31)</f>
        <v>828</v>
      </c>
      <c r="O32" s="409">
        <f>SUM(O14:O31)</f>
        <v>36</v>
      </c>
      <c r="P32" s="542"/>
      <c r="Q32" s="198">
        <f t="shared" si="5"/>
        <v>1404</v>
      </c>
      <c r="R32" s="543">
        <f>N32+H32</f>
        <v>1404</v>
      </c>
    </row>
    <row r="33" spans="1:18" ht="12" customHeight="1">
      <c r="A33" s="7"/>
      <c r="B33" s="8"/>
      <c r="C33" s="9"/>
      <c r="D33" s="9"/>
      <c r="E33" s="8"/>
      <c r="F33" s="8"/>
      <c r="G33" s="8"/>
      <c r="H33" s="7"/>
      <c r="I33" s="7"/>
      <c r="J33" s="6"/>
      <c r="K33" s="6"/>
      <c r="L33" s="6"/>
      <c r="M33" s="6"/>
      <c r="N33" s="6"/>
      <c r="O33" s="6"/>
      <c r="P33" s="6"/>
      <c r="Q33" s="385"/>
      <c r="R33" s="385"/>
    </row>
    <row r="34" spans="1:18" ht="25.5">
      <c r="A34" s="1140" t="s">
        <v>420</v>
      </c>
      <c r="B34" s="1140"/>
      <c r="C34" s="1140"/>
      <c r="D34" s="903"/>
      <c r="E34" s="8"/>
      <c r="F34" s="8"/>
      <c r="G34" s="8"/>
      <c r="H34" s="8"/>
      <c r="I34" s="8"/>
      <c r="J34" s="190"/>
      <c r="K34" s="190"/>
      <c r="L34" s="190"/>
      <c r="M34" s="190"/>
      <c r="N34" s="6"/>
      <c r="O34" s="6"/>
      <c r="P34" s="6"/>
      <c r="Q34" s="385"/>
      <c r="R34" s="385"/>
    </row>
    <row r="35" spans="1:18" ht="6" customHeight="1">
      <c r="A35" s="10"/>
      <c r="B35" s="8"/>
      <c r="C35" s="8"/>
      <c r="D35" s="8"/>
      <c r="E35" s="8"/>
      <c r="F35" s="8"/>
      <c r="G35" s="8"/>
      <c r="H35" s="8"/>
      <c r="I35" s="8"/>
      <c r="J35" s="12"/>
      <c r="K35" s="11"/>
      <c r="L35" s="12"/>
      <c r="M35" s="12"/>
      <c r="N35" s="11"/>
      <c r="O35" s="11"/>
      <c r="P35" s="6"/>
      <c r="Q35" s="385"/>
      <c r="R35" s="385"/>
    </row>
    <row r="36" spans="1:18" ht="25.5">
      <c r="A36" s="1145" t="s">
        <v>421</v>
      </c>
      <c r="B36" s="1145"/>
      <c r="C36" s="1145"/>
      <c r="D36" s="656"/>
      <c r="E36" s="8"/>
      <c r="F36" s="8"/>
      <c r="G36" s="8"/>
      <c r="H36" s="8"/>
      <c r="I36" s="8"/>
      <c r="J36" s="13"/>
      <c r="K36" s="8"/>
      <c r="L36" s="13"/>
      <c r="M36" s="13"/>
      <c r="N36" s="6"/>
      <c r="O36" s="6"/>
      <c r="P36" s="6"/>
      <c r="Q36" s="385"/>
      <c r="R36" s="385"/>
    </row>
    <row r="37" spans="1:18" ht="20.25">
      <c r="A37" s="10"/>
      <c r="B37" s="14"/>
      <c r="C37" s="14"/>
      <c r="D37" s="14"/>
      <c r="E37" s="14"/>
      <c r="F37" s="14"/>
      <c r="G37" s="14"/>
      <c r="H37" s="14"/>
      <c r="I37" s="14"/>
      <c r="J37" s="13"/>
      <c r="K37" s="6"/>
      <c r="L37" s="15"/>
      <c r="M37" s="15"/>
      <c r="N37" s="6"/>
      <c r="O37" s="6"/>
      <c r="P37" s="6"/>
      <c r="Q37" s="385"/>
      <c r="R37" s="385"/>
    </row>
    <row r="38" spans="1:4" ht="25.5">
      <c r="A38" s="1145" t="s">
        <v>541</v>
      </c>
      <c r="B38" s="1145"/>
      <c r="C38" s="1145"/>
      <c r="D38" s="656"/>
    </row>
  </sheetData>
  <sheetProtection/>
  <mergeCells count="26">
    <mergeCell ref="P21:P22"/>
    <mergeCell ref="J14:J15"/>
    <mergeCell ref="A36:C36"/>
    <mergeCell ref="A38:C38"/>
    <mergeCell ref="A25:C25"/>
    <mergeCell ref="A30:C30"/>
    <mergeCell ref="A34:C34"/>
    <mergeCell ref="A32:C32"/>
    <mergeCell ref="J11:J12"/>
    <mergeCell ref="K11:O11"/>
    <mergeCell ref="P11:P12"/>
    <mergeCell ref="Q11:Q12"/>
    <mergeCell ref="R11:R12"/>
    <mergeCell ref="A13:C13"/>
    <mergeCell ref="A8:C8"/>
    <mergeCell ref="A9:C9"/>
    <mergeCell ref="A11:A12"/>
    <mergeCell ref="B11:B12"/>
    <mergeCell ref="C11:C12"/>
    <mergeCell ref="E11:I11"/>
    <mergeCell ref="A1:B1"/>
    <mergeCell ref="A2:B2"/>
    <mergeCell ref="A3:B3"/>
    <mergeCell ref="A4:B4"/>
    <mergeCell ref="A6:Q6"/>
    <mergeCell ref="A7:Q7"/>
  </mergeCells>
  <hyperlinks>
    <hyperlink ref="D14" r:id="rId1" display="talan999@mail.ru "/>
    <hyperlink ref="D16" r:id="rId2" display="Fire.and.Khundas@yandex.ru "/>
    <hyperlink ref="D21" r:id="rId3" display="shewelewa73@gmail.com "/>
    <hyperlink ref="D22" r:id="rId4" display="butakova.liana@list.ru"/>
    <hyperlink ref="D26" r:id="rId5" display="butakova.liana@list.ru"/>
    <hyperlink ref="D27" r:id="rId6" display="karina_kuchkarova@bk.ru"/>
    <hyperlink ref="D28" r:id="rId7" display="Cheremenina.Larisa@ya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10"/>
  <legacyDrawing r:id="rId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view="pageBreakPreview" zoomScale="50" zoomScaleNormal="75" zoomScaleSheetLayoutView="50" zoomScalePageLayoutView="0" workbookViewId="0" topLeftCell="A10">
      <selection activeCell="D16" sqref="D16"/>
    </sheetView>
  </sheetViews>
  <sheetFormatPr defaultColWidth="9.140625" defaultRowHeight="12.75"/>
  <cols>
    <col min="1" max="1" width="22.8515625" style="393" customWidth="1"/>
    <col min="2" max="2" width="100.421875" style="4" customWidth="1"/>
    <col min="3" max="3" width="47.421875" style="4" customWidth="1"/>
    <col min="4" max="4" width="47.140625" style="4" customWidth="1"/>
    <col min="5" max="8" width="10.7109375" style="4" customWidth="1"/>
    <col min="9" max="9" width="14.421875" style="4" customWidth="1"/>
    <col min="10" max="10" width="11.140625" style="4" customWidth="1"/>
    <col min="11" max="13" width="10.7109375" style="4" customWidth="1"/>
    <col min="14" max="14" width="12.8515625" style="4" customWidth="1"/>
    <col min="15" max="15" width="12.140625" style="4" customWidth="1"/>
    <col min="16" max="16" width="11.7109375" style="4" customWidth="1"/>
    <col min="17" max="17" width="15.7109375" style="4" customWidth="1"/>
    <col min="18" max="18" width="17.421875" style="4" customWidth="1"/>
    <col min="19" max="16384" width="9.140625" style="4" customWidth="1"/>
  </cols>
  <sheetData>
    <row r="1" spans="1:4" ht="42" customHeight="1">
      <c r="A1" s="1095" t="s">
        <v>13</v>
      </c>
      <c r="B1" s="1095"/>
      <c r="C1" s="1"/>
      <c r="D1" s="1"/>
    </row>
    <row r="2" spans="1:4" ht="36" customHeight="1">
      <c r="A2" s="1095" t="s">
        <v>27</v>
      </c>
      <c r="B2" s="1095"/>
      <c r="C2" s="1"/>
      <c r="D2" s="1"/>
    </row>
    <row r="3" spans="1:4" ht="40.5" customHeight="1">
      <c r="A3" s="1095" t="s">
        <v>28</v>
      </c>
      <c r="B3" s="1095"/>
      <c r="C3" s="1"/>
      <c r="D3" s="1"/>
    </row>
    <row r="4" spans="1:4" ht="39" customHeight="1">
      <c r="A4" s="1095" t="s">
        <v>416</v>
      </c>
      <c r="B4" s="1095"/>
      <c r="C4" s="1"/>
      <c r="D4" s="1"/>
    </row>
    <row r="5" spans="2:4" ht="23.25">
      <c r="B5" s="16"/>
      <c r="C5" s="1"/>
      <c r="D5" s="1"/>
    </row>
    <row r="6" spans="1:17" ht="48.75" customHeight="1">
      <c r="A6" s="1096" t="s">
        <v>442</v>
      </c>
      <c r="B6" s="1096"/>
      <c r="C6" s="1096"/>
      <c r="D6" s="1096"/>
      <c r="E6" s="1096"/>
      <c r="F6" s="1096"/>
      <c r="G6" s="1096"/>
      <c r="H6" s="1096"/>
      <c r="I6" s="1096"/>
      <c r="J6" s="1096"/>
      <c r="K6" s="1096"/>
      <c r="L6" s="1096"/>
      <c r="M6" s="1096"/>
      <c r="N6" s="1096"/>
      <c r="O6" s="1096"/>
      <c r="P6" s="1096"/>
      <c r="Q6" s="1096"/>
    </row>
    <row r="7" spans="1:17" ht="41.25" customHeight="1">
      <c r="A7" s="1097" t="s">
        <v>475</v>
      </c>
      <c r="B7" s="1097"/>
      <c r="C7" s="1097"/>
      <c r="D7" s="1097"/>
      <c r="E7" s="1097"/>
      <c r="F7" s="1097"/>
      <c r="G7" s="1097"/>
      <c r="H7" s="1097"/>
      <c r="I7" s="1097"/>
      <c r="J7" s="1097"/>
      <c r="K7" s="1097"/>
      <c r="L7" s="1097"/>
      <c r="M7" s="1097"/>
      <c r="N7" s="1097"/>
      <c r="O7" s="1097"/>
      <c r="P7" s="1097"/>
      <c r="Q7" s="1097"/>
    </row>
    <row r="8" spans="1:18" s="134" customFormat="1" ht="39.75" customHeight="1">
      <c r="A8" s="1098" t="s">
        <v>476</v>
      </c>
      <c r="B8" s="1098"/>
      <c r="C8" s="1098"/>
      <c r="D8" s="901"/>
      <c r="E8" s="142"/>
      <c r="F8" s="142"/>
      <c r="G8" s="142"/>
      <c r="H8" s="143"/>
      <c r="I8" s="143"/>
      <c r="J8" s="143"/>
      <c r="K8" s="143"/>
      <c r="L8" s="142"/>
      <c r="M8" s="142"/>
      <c r="N8" s="142"/>
      <c r="O8" s="142"/>
      <c r="P8" s="142"/>
      <c r="Q8" s="142"/>
      <c r="R8" s="4"/>
    </row>
    <row r="9" spans="1:18" s="134" customFormat="1" ht="39.75" customHeight="1">
      <c r="A9" s="1098" t="s">
        <v>623</v>
      </c>
      <c r="B9" s="1098"/>
      <c r="C9" s="1098"/>
      <c r="D9" s="1003" t="s">
        <v>601</v>
      </c>
      <c r="E9" s="142"/>
      <c r="F9" s="142"/>
      <c r="G9" s="142"/>
      <c r="H9" s="143"/>
      <c r="I9" s="143"/>
      <c r="J9" s="143"/>
      <c r="K9" s="143"/>
      <c r="L9" s="142"/>
      <c r="M9" s="142"/>
      <c r="N9" s="142"/>
      <c r="O9" s="142"/>
      <c r="P9" s="142"/>
      <c r="Q9" s="142"/>
      <c r="R9" s="4"/>
    </row>
    <row r="10" spans="1:17" ht="21" thickBot="1">
      <c r="A10" s="394"/>
      <c r="B10" s="5"/>
      <c r="C10" s="5"/>
      <c r="D10" s="100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8" ht="42" customHeight="1" thickBot="1">
      <c r="A11" s="1099" t="s">
        <v>0</v>
      </c>
      <c r="B11" s="1101" t="s">
        <v>14</v>
      </c>
      <c r="C11" s="1103" t="s">
        <v>5</v>
      </c>
      <c r="D11" s="1004"/>
      <c r="E11" s="1105" t="s">
        <v>130</v>
      </c>
      <c r="F11" s="1106"/>
      <c r="G11" s="1106"/>
      <c r="H11" s="1106"/>
      <c r="I11" s="1107"/>
      <c r="J11" s="1108" t="s">
        <v>1</v>
      </c>
      <c r="K11" s="1110" t="s">
        <v>181</v>
      </c>
      <c r="L11" s="1111"/>
      <c r="M11" s="1112"/>
      <c r="N11" s="1111"/>
      <c r="O11" s="1113"/>
      <c r="P11" s="1114" t="s">
        <v>1</v>
      </c>
      <c r="Q11" s="1115" t="s">
        <v>6</v>
      </c>
      <c r="R11" s="1117" t="s">
        <v>8</v>
      </c>
    </row>
    <row r="12" spans="1:18" ht="120" customHeight="1" thickBot="1">
      <c r="A12" s="1100"/>
      <c r="B12" s="1102"/>
      <c r="C12" s="1104"/>
      <c r="D12" s="1005"/>
      <c r="E12" s="144" t="s">
        <v>10</v>
      </c>
      <c r="F12" s="144"/>
      <c r="G12" s="144" t="s">
        <v>11</v>
      </c>
      <c r="H12" s="144" t="s">
        <v>12</v>
      </c>
      <c r="I12" s="145" t="s">
        <v>7</v>
      </c>
      <c r="J12" s="1109"/>
      <c r="K12" s="29" t="s">
        <v>10</v>
      </c>
      <c r="L12" s="144"/>
      <c r="M12" s="146" t="s">
        <v>11</v>
      </c>
      <c r="N12" s="144" t="s">
        <v>12</v>
      </c>
      <c r="O12" s="144" t="s">
        <v>7</v>
      </c>
      <c r="P12" s="1109"/>
      <c r="Q12" s="1116"/>
      <c r="R12" s="1118"/>
    </row>
    <row r="13" spans="1:18" ht="34.5" customHeight="1" thickBot="1">
      <c r="A13" s="1119" t="s">
        <v>132</v>
      </c>
      <c r="B13" s="1120"/>
      <c r="C13" s="1295"/>
      <c r="D13" s="1006"/>
      <c r="E13" s="994"/>
      <c r="F13" s="21"/>
      <c r="G13" s="21"/>
      <c r="H13" s="21"/>
      <c r="I13" s="60"/>
      <c r="J13" s="62"/>
      <c r="K13" s="61"/>
      <c r="L13" s="21"/>
      <c r="M13" s="22"/>
      <c r="N13" s="21"/>
      <c r="O13" s="60"/>
      <c r="P13" s="62"/>
      <c r="Q13" s="64"/>
      <c r="R13" s="30"/>
    </row>
    <row r="14" spans="1:18" ht="43.5" customHeight="1">
      <c r="A14" s="566" t="s">
        <v>249</v>
      </c>
      <c r="B14" s="364" t="s">
        <v>153</v>
      </c>
      <c r="C14" s="1291" t="s">
        <v>349</v>
      </c>
      <c r="D14" s="1293" t="s">
        <v>618</v>
      </c>
      <c r="E14" s="571">
        <v>22</v>
      </c>
      <c r="F14" s="572"/>
      <c r="G14" s="572">
        <v>22</v>
      </c>
      <c r="H14" s="573">
        <f aca="true" t="shared" si="0" ref="H14:H27">E14+G14</f>
        <v>44</v>
      </c>
      <c r="I14" s="574">
        <f>H14/16</f>
        <v>2.75</v>
      </c>
      <c r="J14" s="580" t="s">
        <v>18</v>
      </c>
      <c r="K14" s="571"/>
      <c r="L14" s="572"/>
      <c r="M14" s="572">
        <v>34</v>
      </c>
      <c r="N14" s="573">
        <f aca="true" t="shared" si="1" ref="N14:N31">K14+M14</f>
        <v>34</v>
      </c>
      <c r="O14" s="576">
        <f>N14/23</f>
        <v>1.4782608695652173</v>
      </c>
      <c r="P14" s="575" t="s">
        <v>17</v>
      </c>
      <c r="Q14" s="577">
        <f>R14</f>
        <v>78</v>
      </c>
      <c r="R14" s="578">
        <f aca="true" t="shared" si="2" ref="R14:R31">N14+H14</f>
        <v>78</v>
      </c>
    </row>
    <row r="15" spans="1:18" ht="37.5" customHeight="1">
      <c r="A15" s="566" t="s">
        <v>250</v>
      </c>
      <c r="B15" s="364" t="s">
        <v>156</v>
      </c>
      <c r="C15" s="1292"/>
      <c r="D15" s="1294"/>
      <c r="E15" s="579"/>
      <c r="F15" s="573"/>
      <c r="G15" s="573"/>
      <c r="H15" s="573"/>
      <c r="I15" s="574"/>
      <c r="J15" s="580"/>
      <c r="K15" s="579">
        <v>34</v>
      </c>
      <c r="L15" s="581"/>
      <c r="M15" s="572">
        <v>83</v>
      </c>
      <c r="N15" s="572">
        <f t="shared" si="1"/>
        <v>117</v>
      </c>
      <c r="O15" s="582">
        <f aca="true" t="shared" si="3" ref="O15:O31">N15/23</f>
        <v>5.086956521739131</v>
      </c>
      <c r="P15" s="580" t="s">
        <v>18</v>
      </c>
      <c r="Q15" s="583">
        <f aca="true" t="shared" si="4" ref="Q15:Q31">R15</f>
        <v>117</v>
      </c>
      <c r="R15" s="584">
        <f t="shared" si="2"/>
        <v>117</v>
      </c>
    </row>
    <row r="16" spans="1:18" ht="54.75" customHeight="1">
      <c r="A16" s="566" t="s">
        <v>133</v>
      </c>
      <c r="B16" s="364" t="s">
        <v>3</v>
      </c>
      <c r="C16" s="975" t="s">
        <v>259</v>
      </c>
      <c r="D16" s="1007" t="s">
        <v>597</v>
      </c>
      <c r="E16" s="571">
        <v>2</v>
      </c>
      <c r="F16" s="572"/>
      <c r="G16" s="572">
        <v>47</v>
      </c>
      <c r="H16" s="572">
        <f t="shared" si="0"/>
        <v>49</v>
      </c>
      <c r="I16" s="585">
        <f>H16/16</f>
        <v>3.0625</v>
      </c>
      <c r="J16" s="580" t="s">
        <v>18</v>
      </c>
      <c r="K16" s="571"/>
      <c r="L16" s="581"/>
      <c r="M16" s="572">
        <v>68</v>
      </c>
      <c r="N16" s="572">
        <f t="shared" si="1"/>
        <v>68</v>
      </c>
      <c r="O16" s="587">
        <f t="shared" si="3"/>
        <v>2.9565217391304346</v>
      </c>
      <c r="P16" s="586" t="s">
        <v>18</v>
      </c>
      <c r="Q16" s="583">
        <f t="shared" si="4"/>
        <v>117</v>
      </c>
      <c r="R16" s="588">
        <f t="shared" si="2"/>
        <v>117</v>
      </c>
    </row>
    <row r="17" spans="1:18" ht="52.5" customHeight="1">
      <c r="A17" s="566" t="s">
        <v>134</v>
      </c>
      <c r="B17" s="364" t="s">
        <v>16</v>
      </c>
      <c r="C17" s="975" t="s">
        <v>328</v>
      </c>
      <c r="D17" s="1008" t="s">
        <v>619</v>
      </c>
      <c r="E17" s="579">
        <v>93</v>
      </c>
      <c r="F17" s="573"/>
      <c r="G17" s="573">
        <v>24</v>
      </c>
      <c r="H17" s="573">
        <f t="shared" si="0"/>
        <v>117</v>
      </c>
      <c r="I17" s="585">
        <f aca="true" t="shared" si="5" ref="I17:I27">H17/16</f>
        <v>7.3125</v>
      </c>
      <c r="J17" s="580" t="s">
        <v>17</v>
      </c>
      <c r="K17" s="579"/>
      <c r="L17" s="573"/>
      <c r="M17" s="573"/>
      <c r="N17" s="573"/>
      <c r="O17" s="582"/>
      <c r="P17" s="580"/>
      <c r="Q17" s="589">
        <f t="shared" si="4"/>
        <v>117</v>
      </c>
      <c r="R17" s="584">
        <f t="shared" si="2"/>
        <v>117</v>
      </c>
    </row>
    <row r="18" spans="1:18" ht="42" customHeight="1">
      <c r="A18" s="566" t="s">
        <v>137</v>
      </c>
      <c r="B18" s="364" t="s">
        <v>2</v>
      </c>
      <c r="C18" s="975" t="s">
        <v>585</v>
      </c>
      <c r="D18" s="1009" t="s">
        <v>595</v>
      </c>
      <c r="E18" s="571">
        <v>2</v>
      </c>
      <c r="F18" s="572"/>
      <c r="G18" s="572">
        <v>42</v>
      </c>
      <c r="H18" s="572">
        <f t="shared" si="0"/>
        <v>44</v>
      </c>
      <c r="I18" s="585">
        <f t="shared" si="5"/>
        <v>2.75</v>
      </c>
      <c r="J18" s="586" t="s">
        <v>18</v>
      </c>
      <c r="K18" s="571"/>
      <c r="L18" s="572"/>
      <c r="M18" s="572">
        <v>73</v>
      </c>
      <c r="N18" s="572">
        <f>K18+M18</f>
        <v>73</v>
      </c>
      <c r="O18" s="587">
        <f t="shared" si="3"/>
        <v>3.1739130434782608</v>
      </c>
      <c r="P18" s="586" t="s">
        <v>18</v>
      </c>
      <c r="Q18" s="583">
        <f t="shared" si="4"/>
        <v>117</v>
      </c>
      <c r="R18" s="588">
        <f t="shared" si="2"/>
        <v>117</v>
      </c>
    </row>
    <row r="19" spans="1:18" ht="40.5" customHeight="1">
      <c r="A19" s="566" t="s">
        <v>139</v>
      </c>
      <c r="B19" s="364" t="s">
        <v>141</v>
      </c>
      <c r="C19" s="975" t="s">
        <v>332</v>
      </c>
      <c r="D19" s="1009" t="s">
        <v>611</v>
      </c>
      <c r="E19" s="571">
        <v>16</v>
      </c>
      <c r="F19" s="572"/>
      <c r="G19" s="572">
        <v>16</v>
      </c>
      <c r="H19" s="572">
        <f t="shared" si="0"/>
        <v>32</v>
      </c>
      <c r="I19" s="585">
        <f t="shared" si="5"/>
        <v>2</v>
      </c>
      <c r="J19" s="580" t="s">
        <v>18</v>
      </c>
      <c r="K19" s="571"/>
      <c r="L19" s="572"/>
      <c r="M19" s="572">
        <v>38</v>
      </c>
      <c r="N19" s="572">
        <f>K19+M19</f>
        <v>38</v>
      </c>
      <c r="O19" s="582">
        <f t="shared" si="3"/>
        <v>1.6521739130434783</v>
      </c>
      <c r="P19" s="586" t="s">
        <v>18</v>
      </c>
      <c r="Q19" s="583">
        <f t="shared" si="4"/>
        <v>70</v>
      </c>
      <c r="R19" s="588">
        <f t="shared" si="2"/>
        <v>70</v>
      </c>
    </row>
    <row r="20" spans="1:18" ht="37.5" customHeight="1">
      <c r="A20" s="566" t="s">
        <v>140</v>
      </c>
      <c r="B20" s="364" t="s">
        <v>159</v>
      </c>
      <c r="C20" s="975" t="s">
        <v>328</v>
      </c>
      <c r="D20" s="1009" t="s">
        <v>619</v>
      </c>
      <c r="E20" s="571">
        <v>66</v>
      </c>
      <c r="F20" s="572"/>
      <c r="G20" s="572">
        <v>12</v>
      </c>
      <c r="H20" s="572">
        <f t="shared" si="0"/>
        <v>78</v>
      </c>
      <c r="I20" s="585">
        <f t="shared" si="5"/>
        <v>4.875</v>
      </c>
      <c r="J20" s="586" t="s">
        <v>18</v>
      </c>
      <c r="K20" s="571"/>
      <c r="L20" s="572"/>
      <c r="M20" s="572"/>
      <c r="N20" s="572"/>
      <c r="O20" s="587"/>
      <c r="P20" s="586"/>
      <c r="Q20" s="583">
        <f t="shared" si="4"/>
        <v>78</v>
      </c>
      <c r="R20" s="588">
        <f t="shared" si="2"/>
        <v>78</v>
      </c>
    </row>
    <row r="21" spans="1:18" ht="49.5" customHeight="1">
      <c r="A21" s="566" t="s">
        <v>143</v>
      </c>
      <c r="B21" s="364" t="s">
        <v>144</v>
      </c>
      <c r="C21" s="975" t="s">
        <v>586</v>
      </c>
      <c r="D21" s="1008" t="s">
        <v>620</v>
      </c>
      <c r="E21" s="571">
        <v>20</v>
      </c>
      <c r="F21" s="572"/>
      <c r="G21" s="572">
        <v>16</v>
      </c>
      <c r="H21" s="572">
        <f t="shared" si="0"/>
        <v>36</v>
      </c>
      <c r="I21" s="585">
        <f t="shared" si="5"/>
        <v>2.25</v>
      </c>
      <c r="J21" s="580" t="s">
        <v>18</v>
      </c>
      <c r="K21" s="571">
        <v>12</v>
      </c>
      <c r="L21" s="572"/>
      <c r="M21" s="572">
        <v>24</v>
      </c>
      <c r="N21" s="572">
        <f>K21+M21</f>
        <v>36</v>
      </c>
      <c r="O21" s="582">
        <f t="shared" si="3"/>
        <v>1.565217391304348</v>
      </c>
      <c r="P21" s="586" t="s">
        <v>18</v>
      </c>
      <c r="Q21" s="583">
        <f t="shared" si="4"/>
        <v>72</v>
      </c>
      <c r="R21" s="588">
        <f t="shared" si="2"/>
        <v>72</v>
      </c>
    </row>
    <row r="22" spans="1:18" ht="48" customHeight="1">
      <c r="A22" s="566" t="s">
        <v>251</v>
      </c>
      <c r="B22" s="364" t="s">
        <v>146</v>
      </c>
      <c r="C22" s="975" t="s">
        <v>538</v>
      </c>
      <c r="D22" s="1009" t="s">
        <v>621</v>
      </c>
      <c r="E22" s="571"/>
      <c r="F22" s="572"/>
      <c r="G22" s="572"/>
      <c r="H22" s="572"/>
      <c r="I22" s="585"/>
      <c r="J22" s="586"/>
      <c r="K22" s="571"/>
      <c r="L22" s="581"/>
      <c r="M22" s="572">
        <v>36</v>
      </c>
      <c r="N22" s="572">
        <f t="shared" si="1"/>
        <v>36</v>
      </c>
      <c r="O22" s="587">
        <f t="shared" si="3"/>
        <v>1.565217391304348</v>
      </c>
      <c r="P22" s="586" t="s">
        <v>18</v>
      </c>
      <c r="Q22" s="583">
        <f t="shared" si="4"/>
        <v>36</v>
      </c>
      <c r="R22" s="588">
        <f t="shared" si="2"/>
        <v>36</v>
      </c>
    </row>
    <row r="23" spans="1:18" ht="42" customHeight="1">
      <c r="A23" s="566" t="s">
        <v>147</v>
      </c>
      <c r="B23" s="364" t="s">
        <v>148</v>
      </c>
      <c r="C23" s="991" t="s">
        <v>348</v>
      </c>
      <c r="D23" s="1000" t="s">
        <v>622</v>
      </c>
      <c r="E23" s="571">
        <v>26</v>
      </c>
      <c r="F23" s="572"/>
      <c r="G23" s="572">
        <v>10</v>
      </c>
      <c r="H23" s="572">
        <f t="shared" si="0"/>
        <v>36</v>
      </c>
      <c r="I23" s="585">
        <f t="shared" si="5"/>
        <v>2.25</v>
      </c>
      <c r="J23" s="586" t="s">
        <v>17</v>
      </c>
      <c r="K23" s="571"/>
      <c r="L23" s="581"/>
      <c r="M23" s="572"/>
      <c r="N23" s="572"/>
      <c r="O23" s="582"/>
      <c r="P23" s="586"/>
      <c r="Q23" s="583">
        <f t="shared" si="4"/>
        <v>36</v>
      </c>
      <c r="R23" s="588">
        <f t="shared" si="2"/>
        <v>36</v>
      </c>
    </row>
    <row r="24" spans="1:18" ht="45" customHeight="1" thickBot="1">
      <c r="A24" s="566" t="s">
        <v>149</v>
      </c>
      <c r="B24" s="364" t="s">
        <v>150</v>
      </c>
      <c r="C24" s="992" t="s">
        <v>539</v>
      </c>
      <c r="D24" s="1002" t="s">
        <v>635</v>
      </c>
      <c r="E24" s="590"/>
      <c r="F24" s="591"/>
      <c r="G24" s="591"/>
      <c r="H24" s="591"/>
      <c r="I24" s="592"/>
      <c r="J24" s="593"/>
      <c r="K24" s="571">
        <v>28</v>
      </c>
      <c r="L24" s="581"/>
      <c r="M24" s="572">
        <v>8</v>
      </c>
      <c r="N24" s="572">
        <f t="shared" si="1"/>
        <v>36</v>
      </c>
      <c r="O24" s="574">
        <f t="shared" si="3"/>
        <v>1.565217391304348</v>
      </c>
      <c r="P24" s="593" t="s">
        <v>18</v>
      </c>
      <c r="Q24" s="594">
        <f t="shared" si="4"/>
        <v>36</v>
      </c>
      <c r="R24" s="595">
        <f t="shared" si="2"/>
        <v>36</v>
      </c>
    </row>
    <row r="25" spans="1:18" ht="49.5" customHeight="1" thickBot="1">
      <c r="A25" s="1164" t="s">
        <v>151</v>
      </c>
      <c r="B25" s="1165"/>
      <c r="C25" s="1296"/>
      <c r="D25" s="1010"/>
      <c r="E25" s="597"/>
      <c r="F25" s="567"/>
      <c r="G25" s="567"/>
      <c r="H25" s="567"/>
      <c r="I25" s="596"/>
      <c r="J25" s="339"/>
      <c r="K25" s="597"/>
      <c r="L25" s="598"/>
      <c r="M25" s="567"/>
      <c r="N25" s="567"/>
      <c r="O25" s="568"/>
      <c r="P25" s="339"/>
      <c r="Q25" s="599"/>
      <c r="R25" s="600"/>
    </row>
    <row r="26" spans="1:18" ht="39" customHeight="1">
      <c r="A26" s="325" t="s">
        <v>152</v>
      </c>
      <c r="B26" s="189" t="s">
        <v>135</v>
      </c>
      <c r="C26" s="993" t="s">
        <v>538</v>
      </c>
      <c r="D26" s="1012" t="s">
        <v>621</v>
      </c>
      <c r="E26" s="579">
        <v>48</v>
      </c>
      <c r="F26" s="573"/>
      <c r="G26" s="573">
        <v>54</v>
      </c>
      <c r="H26" s="573">
        <f t="shared" si="0"/>
        <v>102</v>
      </c>
      <c r="I26" s="574">
        <f t="shared" si="5"/>
        <v>6.375</v>
      </c>
      <c r="J26" s="580" t="s">
        <v>18</v>
      </c>
      <c r="K26" s="579">
        <v>62</v>
      </c>
      <c r="L26" s="601"/>
      <c r="M26" s="573">
        <v>70</v>
      </c>
      <c r="N26" s="602">
        <f t="shared" si="1"/>
        <v>132</v>
      </c>
      <c r="O26" s="576">
        <f t="shared" si="3"/>
        <v>5.739130434782608</v>
      </c>
      <c r="P26" s="580" t="s">
        <v>17</v>
      </c>
      <c r="Q26" s="603">
        <f t="shared" si="4"/>
        <v>234</v>
      </c>
      <c r="R26" s="600">
        <f t="shared" si="2"/>
        <v>234</v>
      </c>
    </row>
    <row r="27" spans="1:18" ht="43.5" customHeight="1">
      <c r="A27" s="325" t="s">
        <v>155</v>
      </c>
      <c r="B27" s="189" t="s">
        <v>138</v>
      </c>
      <c r="C27" s="975" t="s">
        <v>540</v>
      </c>
      <c r="D27" s="1009" t="s">
        <v>615</v>
      </c>
      <c r="E27" s="571">
        <v>16</v>
      </c>
      <c r="F27" s="572"/>
      <c r="G27" s="572">
        <v>22</v>
      </c>
      <c r="H27" s="572">
        <f t="shared" si="0"/>
        <v>38</v>
      </c>
      <c r="I27" s="585">
        <f t="shared" si="5"/>
        <v>2.375</v>
      </c>
      <c r="J27" s="580" t="s">
        <v>18</v>
      </c>
      <c r="K27" s="571">
        <v>20</v>
      </c>
      <c r="L27" s="581"/>
      <c r="M27" s="572">
        <v>42</v>
      </c>
      <c r="N27" s="591">
        <f t="shared" si="1"/>
        <v>62</v>
      </c>
      <c r="O27" s="582">
        <f t="shared" si="3"/>
        <v>2.6956521739130435</v>
      </c>
      <c r="P27" s="586" t="s">
        <v>18</v>
      </c>
      <c r="Q27" s="583">
        <f t="shared" si="4"/>
        <v>100</v>
      </c>
      <c r="R27" s="588">
        <f t="shared" si="2"/>
        <v>100</v>
      </c>
    </row>
    <row r="28" spans="1:18" ht="45" customHeight="1">
      <c r="A28" s="325" t="s">
        <v>157</v>
      </c>
      <c r="B28" s="189" t="s">
        <v>161</v>
      </c>
      <c r="C28" s="1289" t="s">
        <v>162</v>
      </c>
      <c r="D28" s="1293" t="s">
        <v>604</v>
      </c>
      <c r="E28" s="571"/>
      <c r="F28" s="572"/>
      <c r="G28" s="572"/>
      <c r="H28" s="572"/>
      <c r="I28" s="585"/>
      <c r="J28" s="586"/>
      <c r="K28" s="571">
        <v>42</v>
      </c>
      <c r="L28" s="581"/>
      <c r="M28" s="572">
        <v>30</v>
      </c>
      <c r="N28" s="591">
        <f t="shared" si="1"/>
        <v>72</v>
      </c>
      <c r="O28" s="582">
        <f t="shared" si="3"/>
        <v>3.130434782608696</v>
      </c>
      <c r="P28" s="586" t="s">
        <v>17</v>
      </c>
      <c r="Q28" s="604">
        <f t="shared" si="4"/>
        <v>72</v>
      </c>
      <c r="R28" s="605">
        <f t="shared" si="2"/>
        <v>72</v>
      </c>
    </row>
    <row r="29" spans="1:18" ht="49.5" customHeight="1" thickBot="1">
      <c r="A29" s="326" t="s">
        <v>158</v>
      </c>
      <c r="B29" s="319" t="s">
        <v>164</v>
      </c>
      <c r="C29" s="1290"/>
      <c r="D29" s="1294"/>
      <c r="E29" s="590"/>
      <c r="F29" s="591"/>
      <c r="G29" s="591"/>
      <c r="H29" s="591"/>
      <c r="I29" s="592"/>
      <c r="J29" s="606"/>
      <c r="K29" s="590">
        <v>40</v>
      </c>
      <c r="L29" s="607"/>
      <c r="M29" s="591">
        <v>45</v>
      </c>
      <c r="N29" s="591">
        <f t="shared" si="1"/>
        <v>85</v>
      </c>
      <c r="O29" s="587">
        <f t="shared" si="3"/>
        <v>3.6956521739130435</v>
      </c>
      <c r="P29" s="606" t="s">
        <v>18</v>
      </c>
      <c r="Q29" s="608">
        <f t="shared" si="4"/>
        <v>85</v>
      </c>
      <c r="R29" s="605">
        <f t="shared" si="2"/>
        <v>85</v>
      </c>
    </row>
    <row r="30" spans="1:18" ht="52.5" customHeight="1" thickBot="1">
      <c r="A30" s="1297" t="s">
        <v>252</v>
      </c>
      <c r="B30" s="1298"/>
      <c r="C30" s="1299"/>
      <c r="D30" s="1010"/>
      <c r="E30" s="597"/>
      <c r="F30" s="567"/>
      <c r="G30" s="567"/>
      <c r="H30" s="567"/>
      <c r="I30" s="596"/>
      <c r="J30" s="339"/>
      <c r="K30" s="597"/>
      <c r="L30" s="598"/>
      <c r="M30" s="567"/>
      <c r="N30" s="567"/>
      <c r="O30" s="609"/>
      <c r="P30" s="339"/>
      <c r="Q30" s="569"/>
      <c r="R30" s="570"/>
    </row>
    <row r="31" spans="1:18" ht="45" customHeight="1" thickBot="1">
      <c r="A31" s="403" t="s">
        <v>166</v>
      </c>
      <c r="B31" s="392" t="s">
        <v>167</v>
      </c>
      <c r="C31" s="996"/>
      <c r="D31" s="1011"/>
      <c r="E31" s="610"/>
      <c r="F31" s="611"/>
      <c r="G31" s="611"/>
      <c r="H31" s="611"/>
      <c r="I31" s="574"/>
      <c r="J31" s="339"/>
      <c r="K31" s="597"/>
      <c r="L31" s="598"/>
      <c r="M31" s="567">
        <v>39</v>
      </c>
      <c r="N31" s="567">
        <f t="shared" si="1"/>
        <v>39</v>
      </c>
      <c r="O31" s="568">
        <f t="shared" si="3"/>
        <v>1.6956521739130435</v>
      </c>
      <c r="P31" s="339" t="s">
        <v>29</v>
      </c>
      <c r="Q31" s="569">
        <f t="shared" si="4"/>
        <v>39</v>
      </c>
      <c r="R31" s="570">
        <f t="shared" si="2"/>
        <v>39</v>
      </c>
    </row>
    <row r="32" spans="1:18" s="134" customFormat="1" ht="52.5" customHeight="1" thickBot="1">
      <c r="A32" s="1193" t="s">
        <v>4</v>
      </c>
      <c r="B32" s="1194"/>
      <c r="C32" s="270"/>
      <c r="D32" s="270"/>
      <c r="E32" s="282">
        <f>SUM(E14:E23)</f>
        <v>247</v>
      </c>
      <c r="F32" s="193"/>
      <c r="G32" s="193">
        <f>SUM(G14:G23)</f>
        <v>189</v>
      </c>
      <c r="H32" s="194">
        <f>SUM(H14:H31)</f>
        <v>576</v>
      </c>
      <c r="I32" s="195">
        <f>SUM(I14:I31)</f>
        <v>36</v>
      </c>
      <c r="J32" s="91"/>
      <c r="K32" s="196">
        <f>SUM(K14:K22)</f>
        <v>46</v>
      </c>
      <c r="L32" s="91"/>
      <c r="M32" s="91">
        <f>SUM(M14:M22)</f>
        <v>356</v>
      </c>
      <c r="N32" s="91">
        <f>SUM(N14:N31)</f>
        <v>828</v>
      </c>
      <c r="O32" s="197">
        <f>SUM(O14:O31)</f>
        <v>36.00000000000001</v>
      </c>
      <c r="P32" s="91"/>
      <c r="Q32" s="365">
        <f>R32</f>
        <v>1404</v>
      </c>
      <c r="R32" s="93">
        <f>SUM(R14:R31)</f>
        <v>1404</v>
      </c>
    </row>
    <row r="33" spans="1:18" ht="46.5" customHeight="1">
      <c r="A33" s="190"/>
      <c r="B33" s="8"/>
      <c r="C33" s="9"/>
      <c r="D33" s="9"/>
      <c r="E33" s="8"/>
      <c r="F33" s="8"/>
      <c r="G33" s="8"/>
      <c r="H33" s="7"/>
      <c r="I33" s="7"/>
      <c r="J33" s="6"/>
      <c r="K33" s="6"/>
      <c r="L33" s="6"/>
      <c r="M33" s="6"/>
      <c r="N33" s="6"/>
      <c r="O33" s="6"/>
      <c r="P33" s="6"/>
      <c r="Q33" s="6"/>
      <c r="R33" s="6"/>
    </row>
    <row r="34" spans="1:18" ht="46.5" customHeight="1">
      <c r="A34" s="1140" t="s">
        <v>434</v>
      </c>
      <c r="B34" s="1140"/>
      <c r="C34" s="1140"/>
      <c r="D34" s="903"/>
      <c r="E34" s="8"/>
      <c r="F34" s="8"/>
      <c r="G34" s="8"/>
      <c r="H34" s="8"/>
      <c r="I34" s="8"/>
      <c r="J34" s="190"/>
      <c r="K34" s="190"/>
      <c r="L34" s="190"/>
      <c r="M34" s="190"/>
      <c r="N34" s="6"/>
      <c r="O34" s="6"/>
      <c r="P34" s="6"/>
      <c r="Q34" s="6"/>
      <c r="R34" s="6"/>
    </row>
    <row r="35" spans="1:18" ht="40.5" customHeight="1">
      <c r="A35" s="11"/>
      <c r="B35" s="8"/>
      <c r="C35" s="8"/>
      <c r="D35" s="8"/>
      <c r="E35" s="8"/>
      <c r="F35" s="8"/>
      <c r="G35" s="8"/>
      <c r="H35" s="8"/>
      <c r="I35" s="8"/>
      <c r="J35" s="12"/>
      <c r="K35" s="11"/>
      <c r="L35" s="12"/>
      <c r="M35" s="12"/>
      <c r="N35" s="11"/>
      <c r="O35" s="11"/>
      <c r="P35" s="6"/>
      <c r="Q35" s="6"/>
      <c r="R35" s="6"/>
    </row>
    <row r="36" spans="1:18" ht="36.75" customHeight="1">
      <c r="A36" s="1145" t="s">
        <v>421</v>
      </c>
      <c r="B36" s="1145"/>
      <c r="C36" s="1145"/>
      <c r="D36" s="656"/>
      <c r="E36" s="8"/>
      <c r="F36" s="8"/>
      <c r="G36" s="8"/>
      <c r="H36" s="8"/>
      <c r="I36" s="8"/>
      <c r="J36" s="13"/>
      <c r="K36" s="8"/>
      <c r="L36" s="13"/>
      <c r="M36" s="13"/>
      <c r="N36" s="6"/>
      <c r="O36" s="6"/>
      <c r="P36" s="6"/>
      <c r="Q36" s="6"/>
      <c r="R36" s="6"/>
    </row>
    <row r="37" spans="1:18" s="134" customFormat="1" ht="42" customHeight="1">
      <c r="A37" s="11" t="s">
        <v>422</v>
      </c>
      <c r="B37" s="14"/>
      <c r="C37" s="14"/>
      <c r="D37" s="14"/>
      <c r="E37" s="14"/>
      <c r="F37" s="14"/>
      <c r="G37" s="14"/>
      <c r="H37" s="14"/>
      <c r="I37" s="14"/>
      <c r="J37" s="13"/>
      <c r="K37" s="6"/>
      <c r="L37" s="15"/>
      <c r="M37" s="15"/>
      <c r="N37" s="6"/>
      <c r="O37" s="6"/>
      <c r="P37" s="6"/>
      <c r="Q37" s="6"/>
      <c r="R37" s="6"/>
    </row>
    <row r="38" spans="1:18" ht="19.5" customHeight="1">
      <c r="A38" s="190"/>
      <c r="B38" s="1143"/>
      <c r="C38" s="1143"/>
      <c r="D38" s="1143"/>
      <c r="E38" s="1143"/>
      <c r="F38" s="1143"/>
      <c r="G38" s="1143"/>
      <c r="H38" s="11"/>
      <c r="I38" s="11"/>
      <c r="J38" s="6"/>
      <c r="K38" s="6"/>
      <c r="L38" s="6"/>
      <c r="M38" s="6"/>
      <c r="N38" s="6"/>
      <c r="O38" s="6"/>
      <c r="P38" s="6"/>
      <c r="Q38" s="6"/>
      <c r="R38" s="6"/>
    </row>
  </sheetData>
  <sheetProtection selectLockedCells="1" selectUnlockedCells="1"/>
  <mergeCells count="28">
    <mergeCell ref="D28:D29"/>
    <mergeCell ref="B38:G38"/>
    <mergeCell ref="A7:Q7"/>
    <mergeCell ref="A34:C34"/>
    <mergeCell ref="A36:C36"/>
    <mergeCell ref="A25:C25"/>
    <mergeCell ref="A30:C30"/>
    <mergeCell ref="A32:B32"/>
    <mergeCell ref="J11:J12"/>
    <mergeCell ref="K11:O11"/>
    <mergeCell ref="R11:R12"/>
    <mergeCell ref="A13:C13"/>
    <mergeCell ref="A8:C8"/>
    <mergeCell ref="A9:C9"/>
    <mergeCell ref="A11:A12"/>
    <mergeCell ref="B11:B12"/>
    <mergeCell ref="C11:C12"/>
    <mergeCell ref="E11:I11"/>
    <mergeCell ref="C28:C29"/>
    <mergeCell ref="A1:B1"/>
    <mergeCell ref="A2:B2"/>
    <mergeCell ref="A3:B3"/>
    <mergeCell ref="A4:B4"/>
    <mergeCell ref="A6:Q6"/>
    <mergeCell ref="Q11:Q12"/>
    <mergeCell ref="C14:C15"/>
    <mergeCell ref="D14:D15"/>
    <mergeCell ref="P11:P12"/>
  </mergeCells>
  <hyperlinks>
    <hyperlink ref="D27" r:id="rId1" display="gkstudio@list.ru"/>
    <hyperlink ref="D14" r:id="rId2" display="talan999@mail.ru "/>
    <hyperlink ref="D16" r:id="rId3" display="globaleagle@yandex.ru "/>
    <hyperlink ref="D18" r:id="rId4" display="https://vk.com/kepeazhe"/>
    <hyperlink ref="D19" r:id="rId5" display="smelev1953@gmail.com"/>
    <hyperlink ref="D20" r:id="rId6" display="kolovrat1969@mail.ru"/>
    <hyperlink ref="D21" r:id="rId7" display="shewelewa73@gmail.com "/>
    <hyperlink ref="D22" r:id="rId8" display="butakova.liana@list.ru"/>
    <hyperlink ref="D9" r:id="rId9" display="evgenianevodnickova@gmail.com"/>
    <hyperlink ref="D28" r:id="rId10" display="Cheremenina.Larisa@ya.ru"/>
    <hyperlink ref="D26" r:id="rId11" display="butakova.liana@list.ru"/>
  </hyperlinks>
  <printOptions/>
  <pageMargins left="0.2701388888888889" right="0.12986111111111112" top="0.2798611111111111" bottom="0.3" header="0.5118055555555555" footer="0.5118055555555555"/>
  <pageSetup fitToHeight="1" fitToWidth="1" horizontalDpi="300" verticalDpi="300" orientation="landscape" paperSize="9" scale="33" r:id="rId14"/>
  <legacyDrawing r:id="rId13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50" zoomScaleNormal="75" zoomScaleSheetLayoutView="50" zoomScalePageLayoutView="0" workbookViewId="0" topLeftCell="A7">
      <selection activeCell="D9" sqref="D9"/>
    </sheetView>
  </sheetViews>
  <sheetFormatPr defaultColWidth="9.140625" defaultRowHeight="12.75"/>
  <cols>
    <col min="1" max="1" width="22.8515625" style="393" customWidth="1"/>
    <col min="2" max="2" width="100.421875" style="4" customWidth="1"/>
    <col min="3" max="3" width="47.421875" style="4" customWidth="1"/>
    <col min="4" max="4" width="52.00390625" style="4" customWidth="1"/>
    <col min="5" max="8" width="10.7109375" style="4" customWidth="1"/>
    <col min="9" max="9" width="14.421875" style="4" customWidth="1"/>
    <col min="10" max="10" width="11.140625" style="4" customWidth="1"/>
    <col min="11" max="13" width="10.7109375" style="4" customWidth="1"/>
    <col min="14" max="14" width="12.8515625" style="4" customWidth="1"/>
    <col min="15" max="15" width="12.140625" style="4" customWidth="1"/>
    <col min="16" max="16" width="11.7109375" style="4" customWidth="1"/>
    <col min="17" max="17" width="15.7109375" style="375" customWidth="1"/>
    <col min="18" max="18" width="17.421875" style="3" customWidth="1"/>
    <col min="19" max="16384" width="9.140625" style="4" customWidth="1"/>
  </cols>
  <sheetData>
    <row r="1" spans="1:17" ht="42" customHeight="1">
      <c r="A1" s="1095" t="s">
        <v>13</v>
      </c>
      <c r="B1" s="1095"/>
      <c r="C1" s="1"/>
      <c r="D1" s="1"/>
      <c r="Q1" s="134"/>
    </row>
    <row r="2" spans="1:17" ht="36" customHeight="1">
      <c r="A2" s="1095" t="s">
        <v>27</v>
      </c>
      <c r="B2" s="1095"/>
      <c r="C2" s="1"/>
      <c r="D2" s="1"/>
      <c r="Q2" s="134"/>
    </row>
    <row r="3" spans="1:17" ht="40.5" customHeight="1">
      <c r="A3" s="1095" t="s">
        <v>28</v>
      </c>
      <c r="B3" s="1095"/>
      <c r="C3" s="1"/>
      <c r="D3" s="1"/>
      <c r="Q3" s="134"/>
    </row>
    <row r="4" spans="1:17" ht="39" customHeight="1">
      <c r="A4" s="1095" t="s">
        <v>416</v>
      </c>
      <c r="B4" s="1095"/>
      <c r="C4" s="1"/>
      <c r="D4" s="1"/>
      <c r="Q4" s="134"/>
    </row>
    <row r="5" spans="2:17" ht="23.25">
      <c r="B5" s="16"/>
      <c r="C5" s="1"/>
      <c r="D5" s="1"/>
      <c r="Q5" s="134"/>
    </row>
    <row r="6" spans="1:17" ht="48.75" customHeight="1">
      <c r="A6" s="1096" t="s">
        <v>442</v>
      </c>
      <c r="B6" s="1096"/>
      <c r="C6" s="1096"/>
      <c r="D6" s="1096"/>
      <c r="E6" s="1096"/>
      <c r="F6" s="1096"/>
      <c r="G6" s="1096"/>
      <c r="H6" s="1096"/>
      <c r="I6" s="1096"/>
      <c r="J6" s="1096"/>
      <c r="K6" s="1096"/>
      <c r="L6" s="1096"/>
      <c r="M6" s="1096"/>
      <c r="N6" s="1096"/>
      <c r="O6" s="1096"/>
      <c r="P6" s="1096"/>
      <c r="Q6" s="1096"/>
    </row>
    <row r="7" spans="1:17" ht="41.25" customHeight="1">
      <c r="A7" s="1097" t="s">
        <v>443</v>
      </c>
      <c r="B7" s="1097"/>
      <c r="C7" s="1097"/>
      <c r="D7" s="1097"/>
      <c r="E7" s="1097"/>
      <c r="F7" s="1097"/>
      <c r="G7" s="1097"/>
      <c r="H7" s="1097"/>
      <c r="I7" s="1097"/>
      <c r="J7" s="1097"/>
      <c r="K7" s="1097"/>
      <c r="L7" s="1097"/>
      <c r="M7" s="1097"/>
      <c r="N7" s="1097"/>
      <c r="O7" s="1097"/>
      <c r="P7" s="1097"/>
      <c r="Q7" s="1097"/>
    </row>
    <row r="8" spans="1:18" s="134" customFormat="1" ht="39.75" customHeight="1">
      <c r="A8" s="1098" t="s">
        <v>445</v>
      </c>
      <c r="B8" s="1098"/>
      <c r="C8" s="1098"/>
      <c r="D8" s="901"/>
      <c r="E8" s="142"/>
      <c r="F8" s="142"/>
      <c r="G8" s="142"/>
      <c r="H8" s="143"/>
      <c r="I8" s="143"/>
      <c r="J8" s="143"/>
      <c r="K8" s="143"/>
      <c r="L8" s="142"/>
      <c r="M8" s="142"/>
      <c r="N8" s="142"/>
      <c r="O8" s="142"/>
      <c r="P8" s="142"/>
      <c r="Q8" s="138"/>
      <c r="R8" s="3"/>
    </row>
    <row r="9" spans="1:18" s="134" customFormat="1" ht="39.75" customHeight="1">
      <c r="A9" s="1098" t="s">
        <v>444</v>
      </c>
      <c r="B9" s="1098"/>
      <c r="C9" s="1098"/>
      <c r="D9" s="901" t="s">
        <v>614</v>
      </c>
      <c r="E9" s="142"/>
      <c r="F9" s="142"/>
      <c r="G9" s="142"/>
      <c r="H9" s="143"/>
      <c r="I9" s="143"/>
      <c r="J9" s="143"/>
      <c r="K9" s="143"/>
      <c r="L9" s="142"/>
      <c r="M9" s="142"/>
      <c r="N9" s="142"/>
      <c r="O9" s="142"/>
      <c r="P9" s="142"/>
      <c r="Q9" s="138"/>
      <c r="R9" s="3"/>
    </row>
    <row r="10" spans="1:17" ht="18.75" thickBot="1">
      <c r="A10" s="39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405"/>
    </row>
    <row r="11" spans="1:18" ht="42" customHeight="1" thickBot="1">
      <c r="A11" s="1099" t="s">
        <v>0</v>
      </c>
      <c r="B11" s="1101" t="s">
        <v>14</v>
      </c>
      <c r="C11" s="1103" t="s">
        <v>5</v>
      </c>
      <c r="D11" s="915"/>
      <c r="E11" s="1105" t="s">
        <v>9</v>
      </c>
      <c r="F11" s="1106"/>
      <c r="G11" s="1106"/>
      <c r="H11" s="1106"/>
      <c r="I11" s="1107"/>
      <c r="J11" s="1108" t="s">
        <v>1</v>
      </c>
      <c r="K11" s="1110" t="s">
        <v>258</v>
      </c>
      <c r="L11" s="1111"/>
      <c r="M11" s="1112"/>
      <c r="N11" s="1111"/>
      <c r="O11" s="1113"/>
      <c r="P11" s="1114" t="s">
        <v>1</v>
      </c>
      <c r="Q11" s="1115" t="s">
        <v>6</v>
      </c>
      <c r="R11" s="1303" t="s">
        <v>8</v>
      </c>
    </row>
    <row r="12" spans="1:18" ht="120" customHeight="1" thickBot="1">
      <c r="A12" s="1100"/>
      <c r="B12" s="1102"/>
      <c r="C12" s="1104"/>
      <c r="D12" s="916" t="s">
        <v>594</v>
      </c>
      <c r="E12" s="144" t="s">
        <v>10</v>
      </c>
      <c r="F12" s="144"/>
      <c r="G12" s="144" t="s">
        <v>11</v>
      </c>
      <c r="H12" s="144" t="s">
        <v>12</v>
      </c>
      <c r="I12" s="145" t="s">
        <v>7</v>
      </c>
      <c r="J12" s="1109"/>
      <c r="K12" s="29" t="s">
        <v>10</v>
      </c>
      <c r="L12" s="144"/>
      <c r="M12" s="146" t="s">
        <v>11</v>
      </c>
      <c r="N12" s="144" t="s">
        <v>12</v>
      </c>
      <c r="O12" s="144" t="s">
        <v>7</v>
      </c>
      <c r="P12" s="1109"/>
      <c r="Q12" s="1116"/>
      <c r="R12" s="1304"/>
    </row>
    <row r="13" spans="1:18" ht="34.5" customHeight="1" thickBot="1">
      <c r="A13" s="1119" t="s">
        <v>19</v>
      </c>
      <c r="B13" s="1120"/>
      <c r="C13" s="1295"/>
      <c r="D13" s="906"/>
      <c r="E13" s="25"/>
      <c r="F13" s="21"/>
      <c r="G13" s="21"/>
      <c r="H13" s="21"/>
      <c r="I13" s="60"/>
      <c r="J13" s="62"/>
      <c r="K13" s="61"/>
      <c r="L13" s="21"/>
      <c r="M13" s="22"/>
      <c r="N13" s="21"/>
      <c r="O13" s="60"/>
      <c r="P13" s="62"/>
      <c r="Q13" s="64"/>
      <c r="R13" s="773"/>
    </row>
    <row r="14" spans="1:18" ht="43.5" customHeight="1">
      <c r="A14" s="395" t="s">
        <v>107</v>
      </c>
      <c r="B14" s="386" t="s">
        <v>108</v>
      </c>
      <c r="C14" s="318" t="s">
        <v>650</v>
      </c>
      <c r="D14" s="977" t="s">
        <v>616</v>
      </c>
      <c r="E14" s="47"/>
      <c r="F14" s="17"/>
      <c r="G14" s="17"/>
      <c r="H14" s="32"/>
      <c r="I14" s="50"/>
      <c r="J14" s="141"/>
      <c r="K14" s="47">
        <v>8</v>
      </c>
      <c r="L14" s="17"/>
      <c r="M14" s="17">
        <v>40</v>
      </c>
      <c r="N14" s="32">
        <f>K14+M14</f>
        <v>48</v>
      </c>
      <c r="O14" s="264">
        <f>N14/18</f>
        <v>2.6666666666666665</v>
      </c>
      <c r="P14" s="42" t="s">
        <v>18</v>
      </c>
      <c r="Q14" s="406">
        <f>R14</f>
        <v>48</v>
      </c>
      <c r="R14" s="776">
        <f aca="true" t="shared" si="0" ref="R14:R30">N14+H14</f>
        <v>48</v>
      </c>
    </row>
    <row r="15" spans="1:18" ht="37.5" customHeight="1">
      <c r="A15" s="396" t="s">
        <v>109</v>
      </c>
      <c r="B15" s="189" t="s">
        <v>16</v>
      </c>
      <c r="C15" s="49" t="s">
        <v>602</v>
      </c>
      <c r="D15" s="979" t="s">
        <v>603</v>
      </c>
      <c r="E15" s="46">
        <v>8</v>
      </c>
      <c r="F15" s="32"/>
      <c r="G15" s="32">
        <v>40</v>
      </c>
      <c r="H15" s="32">
        <f aca="true" t="shared" si="1" ref="H15:H30">E15+G15</f>
        <v>48</v>
      </c>
      <c r="I15" s="50">
        <f>H15/17</f>
        <v>2.823529411764706</v>
      </c>
      <c r="J15" s="54" t="s">
        <v>17</v>
      </c>
      <c r="K15" s="46"/>
      <c r="L15" s="34"/>
      <c r="M15" s="32"/>
      <c r="N15" s="32"/>
      <c r="O15" s="50"/>
      <c r="P15" s="54"/>
      <c r="Q15" s="384">
        <f aca="true" t="shared" si="2" ref="Q15:Q33">R15</f>
        <v>48</v>
      </c>
      <c r="R15" s="777">
        <f t="shared" si="0"/>
        <v>48</v>
      </c>
    </row>
    <row r="16" spans="1:18" ht="54.75" customHeight="1">
      <c r="A16" s="396" t="s">
        <v>112</v>
      </c>
      <c r="B16" s="189" t="s">
        <v>168</v>
      </c>
      <c r="C16" s="95" t="s">
        <v>345</v>
      </c>
      <c r="D16" s="921" t="s">
        <v>597</v>
      </c>
      <c r="E16" s="47">
        <v>2</v>
      </c>
      <c r="F16" s="17"/>
      <c r="G16" s="17">
        <v>44</v>
      </c>
      <c r="H16" s="17">
        <f t="shared" si="1"/>
        <v>46</v>
      </c>
      <c r="I16" s="50">
        <f aca="true" t="shared" si="3" ref="I16:I30">H16/17</f>
        <v>2.7058823529411766</v>
      </c>
      <c r="J16" s="42" t="s">
        <v>18</v>
      </c>
      <c r="K16" s="47"/>
      <c r="L16" s="18"/>
      <c r="M16" s="17">
        <v>58</v>
      </c>
      <c r="N16" s="17">
        <f>K16+M16</f>
        <v>58</v>
      </c>
      <c r="O16" s="52">
        <f>N16/18</f>
        <v>3.2222222222222223</v>
      </c>
      <c r="P16" s="42" t="s">
        <v>18</v>
      </c>
      <c r="Q16" s="384">
        <f t="shared" si="2"/>
        <v>104</v>
      </c>
      <c r="R16" s="778">
        <f t="shared" si="0"/>
        <v>104</v>
      </c>
    </row>
    <row r="17" spans="1:18" ht="52.5" customHeight="1" thickBot="1">
      <c r="A17" s="397" t="s">
        <v>114</v>
      </c>
      <c r="B17" s="319" t="s">
        <v>2</v>
      </c>
      <c r="C17" s="126" t="s">
        <v>585</v>
      </c>
      <c r="D17" s="999" t="s">
        <v>595</v>
      </c>
      <c r="E17" s="59">
        <v>2</v>
      </c>
      <c r="F17" s="39"/>
      <c r="G17" s="39">
        <v>28</v>
      </c>
      <c r="H17" s="39">
        <f t="shared" si="1"/>
        <v>30</v>
      </c>
      <c r="I17" s="57">
        <f t="shared" si="3"/>
        <v>1.7647058823529411</v>
      </c>
      <c r="J17" s="58" t="s">
        <v>18</v>
      </c>
      <c r="K17" s="59"/>
      <c r="L17" s="39"/>
      <c r="M17" s="39">
        <v>30</v>
      </c>
      <c r="N17" s="39">
        <f>K17+M17</f>
        <v>30</v>
      </c>
      <c r="O17" s="57">
        <f>N17/18</f>
        <v>1.6666666666666667</v>
      </c>
      <c r="P17" s="58" t="s">
        <v>18</v>
      </c>
      <c r="Q17" s="349">
        <f t="shared" si="2"/>
        <v>60</v>
      </c>
      <c r="R17" s="779">
        <f t="shared" si="0"/>
        <v>60</v>
      </c>
    </row>
    <row r="18" spans="1:18" ht="42" customHeight="1" thickBot="1">
      <c r="A18" s="1305" t="s">
        <v>20</v>
      </c>
      <c r="B18" s="1306"/>
      <c r="C18" s="1307"/>
      <c r="D18" s="980"/>
      <c r="E18" s="53"/>
      <c r="F18" s="38"/>
      <c r="G18" s="38"/>
      <c r="H18" s="38"/>
      <c r="I18" s="36"/>
      <c r="J18" s="56"/>
      <c r="K18" s="53"/>
      <c r="L18" s="38"/>
      <c r="M18" s="38"/>
      <c r="N18" s="38"/>
      <c r="O18" s="51"/>
      <c r="P18" s="56"/>
      <c r="Q18" s="348"/>
      <c r="R18" s="780"/>
    </row>
    <row r="19" spans="1:18" ht="36" customHeight="1" thickBot="1">
      <c r="A19" s="398" t="s">
        <v>21</v>
      </c>
      <c r="B19" s="387" t="s">
        <v>135</v>
      </c>
      <c r="C19" s="388" t="s">
        <v>318</v>
      </c>
      <c r="D19" s="981" t="s">
        <v>617</v>
      </c>
      <c r="E19" s="59">
        <v>20</v>
      </c>
      <c r="F19" s="39"/>
      <c r="G19" s="39">
        <v>28</v>
      </c>
      <c r="H19" s="39">
        <f t="shared" si="1"/>
        <v>48</v>
      </c>
      <c r="I19" s="57">
        <f t="shared" si="3"/>
        <v>2.823529411764706</v>
      </c>
      <c r="J19" s="58" t="s">
        <v>18</v>
      </c>
      <c r="K19" s="59"/>
      <c r="L19" s="39"/>
      <c r="M19" s="39"/>
      <c r="N19" s="39"/>
      <c r="O19" s="57"/>
      <c r="P19" s="58"/>
      <c r="Q19" s="349">
        <f t="shared" si="2"/>
        <v>48</v>
      </c>
      <c r="R19" s="779">
        <f t="shared" si="0"/>
        <v>48</v>
      </c>
    </row>
    <row r="20" spans="1:18" ht="37.5" customHeight="1" thickBot="1">
      <c r="A20" s="1305" t="s">
        <v>116</v>
      </c>
      <c r="B20" s="1306"/>
      <c r="C20" s="1306"/>
      <c r="D20" s="926"/>
      <c r="E20" s="37"/>
      <c r="F20" s="38"/>
      <c r="G20" s="38"/>
      <c r="H20" s="38"/>
      <c r="I20" s="36"/>
      <c r="J20" s="56"/>
      <c r="K20" s="53"/>
      <c r="L20" s="38"/>
      <c r="M20" s="38"/>
      <c r="N20" s="38"/>
      <c r="O20" s="51"/>
      <c r="P20" s="56"/>
      <c r="Q20" s="348"/>
      <c r="R20" s="780"/>
    </row>
    <row r="21" spans="1:18" ht="60" customHeight="1">
      <c r="A21" s="399" t="s">
        <v>173</v>
      </c>
      <c r="B21" s="389" t="s">
        <v>34</v>
      </c>
      <c r="C21" s="164" t="s">
        <v>318</v>
      </c>
      <c r="D21" s="919" t="s">
        <v>617</v>
      </c>
      <c r="E21" s="46">
        <v>2</v>
      </c>
      <c r="F21" s="32"/>
      <c r="G21" s="32">
        <v>34</v>
      </c>
      <c r="H21" s="32">
        <f t="shared" si="1"/>
        <v>36</v>
      </c>
      <c r="I21" s="50">
        <f t="shared" si="3"/>
        <v>2.1176470588235294</v>
      </c>
      <c r="J21" s="141" t="s">
        <v>18</v>
      </c>
      <c r="K21" s="46"/>
      <c r="L21" s="32"/>
      <c r="M21" s="32">
        <v>38</v>
      </c>
      <c r="N21" s="32">
        <f>K21+M21</f>
        <v>38</v>
      </c>
      <c r="O21" s="50">
        <f>N21/18</f>
        <v>2.111111111111111</v>
      </c>
      <c r="P21" s="54" t="s">
        <v>18</v>
      </c>
      <c r="Q21" s="350">
        <f t="shared" si="2"/>
        <v>74</v>
      </c>
      <c r="R21" s="776">
        <f t="shared" si="0"/>
        <v>74</v>
      </c>
    </row>
    <row r="22" spans="1:18" ht="61.5" customHeight="1">
      <c r="A22" s="400" t="s">
        <v>78</v>
      </c>
      <c r="B22" s="364" t="s">
        <v>260</v>
      </c>
      <c r="C22" s="95" t="s">
        <v>343</v>
      </c>
      <c r="D22" s="921" t="s">
        <v>599</v>
      </c>
      <c r="E22" s="47">
        <v>40</v>
      </c>
      <c r="F22" s="17"/>
      <c r="G22" s="17">
        <v>56</v>
      </c>
      <c r="H22" s="17">
        <f t="shared" si="1"/>
        <v>96</v>
      </c>
      <c r="I22" s="50">
        <f t="shared" si="3"/>
        <v>5.647058823529412</v>
      </c>
      <c r="J22" s="42" t="s">
        <v>17</v>
      </c>
      <c r="K22" s="47"/>
      <c r="L22" s="18"/>
      <c r="M22" s="17"/>
      <c r="N22" s="17"/>
      <c r="O22" s="52"/>
      <c r="P22" s="42"/>
      <c r="Q22" s="384">
        <f t="shared" si="2"/>
        <v>96</v>
      </c>
      <c r="R22" s="781">
        <f t="shared" si="0"/>
        <v>96</v>
      </c>
    </row>
    <row r="23" spans="1:18" ht="48.75" customHeight="1" thickBot="1">
      <c r="A23" s="400" t="s">
        <v>50</v>
      </c>
      <c r="B23" s="364" t="s">
        <v>216</v>
      </c>
      <c r="C23" s="95" t="s">
        <v>587</v>
      </c>
      <c r="D23" s="955" t="s">
        <v>600</v>
      </c>
      <c r="E23" s="47"/>
      <c r="F23" s="17"/>
      <c r="G23" s="17"/>
      <c r="H23" s="17"/>
      <c r="I23" s="50"/>
      <c r="J23" s="42"/>
      <c r="K23" s="47">
        <v>16</v>
      </c>
      <c r="L23" s="18"/>
      <c r="M23" s="17">
        <v>20</v>
      </c>
      <c r="N23" s="17">
        <f>K23+M23</f>
        <v>36</v>
      </c>
      <c r="O23" s="52">
        <f>N23/18</f>
        <v>2</v>
      </c>
      <c r="P23" s="42" t="s">
        <v>18</v>
      </c>
      <c r="Q23" s="384">
        <f t="shared" si="2"/>
        <v>36</v>
      </c>
      <c r="R23" s="781">
        <f t="shared" si="0"/>
        <v>36</v>
      </c>
    </row>
    <row r="24" spans="1:18" ht="62.25" customHeight="1" thickBot="1">
      <c r="A24" s="401" t="s">
        <v>52</v>
      </c>
      <c r="B24" s="391" t="s">
        <v>262</v>
      </c>
      <c r="C24" s="126" t="s">
        <v>263</v>
      </c>
      <c r="D24" s="929" t="s">
        <v>605</v>
      </c>
      <c r="E24" s="48">
        <v>8</v>
      </c>
      <c r="F24" s="23"/>
      <c r="G24" s="23">
        <v>26</v>
      </c>
      <c r="H24" s="23">
        <f t="shared" si="1"/>
        <v>34</v>
      </c>
      <c r="I24" s="57">
        <f t="shared" si="3"/>
        <v>2</v>
      </c>
      <c r="J24" s="54" t="s">
        <v>18</v>
      </c>
      <c r="K24" s="48"/>
      <c r="L24" s="35"/>
      <c r="M24" s="23"/>
      <c r="N24" s="23"/>
      <c r="O24" s="65"/>
      <c r="P24" s="55"/>
      <c r="Q24" s="407">
        <f t="shared" si="2"/>
        <v>34</v>
      </c>
      <c r="R24" s="782">
        <f t="shared" si="0"/>
        <v>34</v>
      </c>
    </row>
    <row r="25" spans="1:18" ht="51" customHeight="1" thickBot="1">
      <c r="A25" s="1164" t="s">
        <v>253</v>
      </c>
      <c r="B25" s="1165"/>
      <c r="C25" s="1184"/>
      <c r="D25" s="982"/>
      <c r="E25" s="53"/>
      <c r="F25" s="38"/>
      <c r="G25" s="38"/>
      <c r="H25" s="38"/>
      <c r="I25" s="51"/>
      <c r="J25" s="56"/>
      <c r="K25" s="53"/>
      <c r="L25" s="45"/>
      <c r="M25" s="38"/>
      <c r="N25" s="38"/>
      <c r="O25" s="51"/>
      <c r="P25" s="56"/>
      <c r="Q25" s="348"/>
      <c r="R25" s="780"/>
    </row>
    <row r="26" spans="1:18" ht="58.5" customHeight="1">
      <c r="A26" s="324" t="s">
        <v>264</v>
      </c>
      <c r="B26" s="321" t="s">
        <v>265</v>
      </c>
      <c r="C26" s="188" t="s">
        <v>261</v>
      </c>
      <c r="D26" s="919" t="s">
        <v>601</v>
      </c>
      <c r="E26" s="46"/>
      <c r="F26" s="32"/>
      <c r="G26" s="32"/>
      <c r="H26" s="32"/>
      <c r="I26" s="50"/>
      <c r="J26" s="54"/>
      <c r="K26" s="46">
        <v>50</v>
      </c>
      <c r="L26" s="34"/>
      <c r="M26" s="32">
        <v>60</v>
      </c>
      <c r="N26" s="39">
        <f>K26+M26</f>
        <v>110</v>
      </c>
      <c r="O26" s="57">
        <f>N26/18</f>
        <v>6.111111111111111</v>
      </c>
      <c r="P26" s="42" t="s">
        <v>18</v>
      </c>
      <c r="Q26" s="350">
        <f t="shared" si="2"/>
        <v>110</v>
      </c>
      <c r="R26" s="779">
        <f t="shared" si="0"/>
        <v>110</v>
      </c>
    </row>
    <row r="27" spans="1:18" ht="58.5" customHeight="1" thickBot="1">
      <c r="A27" s="326" t="s">
        <v>266</v>
      </c>
      <c r="B27" s="319" t="s">
        <v>254</v>
      </c>
      <c r="C27" s="77" t="s">
        <v>342</v>
      </c>
      <c r="D27" s="922" t="s">
        <v>606</v>
      </c>
      <c r="E27" s="48">
        <v>42</v>
      </c>
      <c r="F27" s="23"/>
      <c r="G27" s="23">
        <v>30</v>
      </c>
      <c r="H27" s="23">
        <f t="shared" si="1"/>
        <v>72</v>
      </c>
      <c r="I27" s="57">
        <f t="shared" si="3"/>
        <v>4.235294117647059</v>
      </c>
      <c r="J27" s="55" t="s">
        <v>17</v>
      </c>
      <c r="K27" s="48"/>
      <c r="L27" s="35"/>
      <c r="M27" s="23"/>
      <c r="N27" s="23"/>
      <c r="O27" s="65"/>
      <c r="P27" s="55"/>
      <c r="Q27" s="407">
        <f t="shared" si="2"/>
        <v>72</v>
      </c>
      <c r="R27" s="782">
        <f t="shared" si="0"/>
        <v>72</v>
      </c>
    </row>
    <row r="28" spans="1:18" ht="55.5" customHeight="1" thickBot="1">
      <c r="A28" s="1300" t="s">
        <v>255</v>
      </c>
      <c r="B28" s="1301"/>
      <c r="C28" s="1302"/>
      <c r="D28" s="983"/>
      <c r="E28" s="37"/>
      <c r="F28" s="38"/>
      <c r="G28" s="38"/>
      <c r="H28" s="38"/>
      <c r="I28" s="51"/>
      <c r="J28" s="56"/>
      <c r="K28" s="53"/>
      <c r="L28" s="45"/>
      <c r="M28" s="38"/>
      <c r="N28" s="38"/>
      <c r="O28" s="51"/>
      <c r="P28" s="56" t="s">
        <v>17</v>
      </c>
      <c r="Q28" s="348"/>
      <c r="R28" s="780"/>
    </row>
    <row r="29" spans="1:18" ht="58.5" customHeight="1">
      <c r="A29" s="402" t="s">
        <v>267</v>
      </c>
      <c r="B29" s="321" t="s">
        <v>256</v>
      </c>
      <c r="C29" s="1244" t="s">
        <v>343</v>
      </c>
      <c r="D29" s="977" t="s">
        <v>599</v>
      </c>
      <c r="E29" s="46">
        <v>28</v>
      </c>
      <c r="F29" s="32"/>
      <c r="G29" s="32">
        <v>44</v>
      </c>
      <c r="H29" s="32">
        <f t="shared" si="1"/>
        <v>72</v>
      </c>
      <c r="I29" s="50">
        <f t="shared" si="3"/>
        <v>4.235294117647059</v>
      </c>
      <c r="J29" s="54" t="s">
        <v>18</v>
      </c>
      <c r="K29" s="46"/>
      <c r="L29" s="34"/>
      <c r="M29" s="32"/>
      <c r="N29" s="39"/>
      <c r="O29" s="57"/>
      <c r="P29" s="54"/>
      <c r="Q29" s="350">
        <f t="shared" si="2"/>
        <v>72</v>
      </c>
      <c r="R29" s="779">
        <f t="shared" si="0"/>
        <v>72</v>
      </c>
    </row>
    <row r="30" spans="1:18" ht="49.5" customHeight="1">
      <c r="A30" s="396" t="s">
        <v>268</v>
      </c>
      <c r="B30" s="189" t="s">
        <v>257</v>
      </c>
      <c r="C30" s="1243"/>
      <c r="D30" s="188"/>
      <c r="E30" s="47">
        <v>94</v>
      </c>
      <c r="F30" s="17"/>
      <c r="G30" s="17">
        <v>36</v>
      </c>
      <c r="H30" s="17">
        <f t="shared" si="1"/>
        <v>130</v>
      </c>
      <c r="I30" s="50">
        <f t="shared" si="3"/>
        <v>7.647058823529412</v>
      </c>
      <c r="J30" s="42"/>
      <c r="K30" s="47">
        <v>90</v>
      </c>
      <c r="L30" s="18"/>
      <c r="M30" s="17">
        <v>238</v>
      </c>
      <c r="N30" s="23">
        <f>K30+M30</f>
        <v>328</v>
      </c>
      <c r="O30" s="65">
        <f>N30/18</f>
        <v>18.22222222222222</v>
      </c>
      <c r="P30" s="42" t="s">
        <v>18</v>
      </c>
      <c r="Q30" s="384">
        <f t="shared" si="2"/>
        <v>458</v>
      </c>
      <c r="R30" s="782">
        <f t="shared" si="0"/>
        <v>458</v>
      </c>
    </row>
    <row r="31" spans="1:18" ht="48" customHeight="1">
      <c r="A31" s="396" t="s">
        <v>176</v>
      </c>
      <c r="B31" s="189" t="s">
        <v>26</v>
      </c>
      <c r="C31" s="95" t="s">
        <v>342</v>
      </c>
      <c r="D31" s="921" t="s">
        <v>606</v>
      </c>
      <c r="E31" s="47"/>
      <c r="F31" s="17"/>
      <c r="G31" s="17"/>
      <c r="H31" s="17"/>
      <c r="I31" s="50"/>
      <c r="J31" s="42"/>
      <c r="K31" s="47"/>
      <c r="L31" s="166"/>
      <c r="M31" s="17">
        <v>36</v>
      </c>
      <c r="N31" s="17"/>
      <c r="O31" s="52"/>
      <c r="P31" s="42" t="s">
        <v>18</v>
      </c>
      <c r="Q31" s="384"/>
      <c r="R31" s="781"/>
    </row>
    <row r="32" spans="1:18" ht="48" customHeight="1" thickBot="1">
      <c r="A32" s="403" t="s">
        <v>269</v>
      </c>
      <c r="B32" s="392" t="s">
        <v>24</v>
      </c>
      <c r="C32" s="160" t="s">
        <v>343</v>
      </c>
      <c r="D32" s="978" t="s">
        <v>599</v>
      </c>
      <c r="E32" s="59"/>
      <c r="F32" s="39"/>
      <c r="G32" s="39"/>
      <c r="H32" s="39"/>
      <c r="I32" s="50"/>
      <c r="J32" s="58"/>
      <c r="K32" s="59"/>
      <c r="L32" s="40"/>
      <c r="M32" s="39">
        <v>144</v>
      </c>
      <c r="N32" s="39"/>
      <c r="O32" s="57"/>
      <c r="P32" s="58" t="s">
        <v>18</v>
      </c>
      <c r="Q32" s="349"/>
      <c r="R32" s="779"/>
    </row>
    <row r="33" spans="1:18" s="134" customFormat="1" ht="52.5" customHeight="1" thickBot="1">
      <c r="A33" s="1193" t="s">
        <v>4</v>
      </c>
      <c r="B33" s="1194"/>
      <c r="C33" s="270"/>
      <c r="D33" s="270"/>
      <c r="E33" s="118">
        <f>SUM(E14:E24)</f>
        <v>82</v>
      </c>
      <c r="F33" s="121"/>
      <c r="G33" s="120">
        <f>SUM(G14:G24)</f>
        <v>256</v>
      </c>
      <c r="H33" s="121">
        <f>SUM(H14:H32)</f>
        <v>612</v>
      </c>
      <c r="I33" s="408">
        <f>SUM(I14:I32)</f>
        <v>36</v>
      </c>
      <c r="J33" s="91"/>
      <c r="K33" s="120">
        <f>SUM(K14:K22)</f>
        <v>8</v>
      </c>
      <c r="L33" s="119"/>
      <c r="M33" s="119">
        <f>SUM(M14:M32)</f>
        <v>664</v>
      </c>
      <c r="N33" s="121">
        <f>SUM(N14:N32)</f>
        <v>648</v>
      </c>
      <c r="O33" s="119">
        <f>SUM(O14:O32)</f>
        <v>36</v>
      </c>
      <c r="P33" s="91"/>
      <c r="Q33" s="404">
        <f t="shared" si="2"/>
        <v>1260</v>
      </c>
      <c r="R33" s="774">
        <f>SUM(R14:R32)</f>
        <v>1260</v>
      </c>
    </row>
    <row r="34" spans="1:18" ht="46.5" customHeight="1">
      <c r="A34" s="190"/>
      <c r="B34" s="8"/>
      <c r="C34" s="9"/>
      <c r="D34" s="9"/>
      <c r="E34" s="8"/>
      <c r="F34" s="8"/>
      <c r="G34" s="8"/>
      <c r="H34" s="7"/>
      <c r="I34" s="7"/>
      <c r="J34" s="6"/>
      <c r="K34" s="6"/>
      <c r="L34" s="6"/>
      <c r="M34" s="6"/>
      <c r="N34" s="6"/>
      <c r="O34" s="6"/>
      <c r="P34" s="6"/>
      <c r="Q34" s="133"/>
      <c r="R34" s="775"/>
    </row>
    <row r="35" spans="1:18" ht="46.5" customHeight="1">
      <c r="A35" s="1140" t="s">
        <v>420</v>
      </c>
      <c r="B35" s="1140"/>
      <c r="C35" s="1140"/>
      <c r="D35" s="903"/>
      <c r="E35" s="8"/>
      <c r="F35" s="8"/>
      <c r="G35" s="8"/>
      <c r="H35" s="8"/>
      <c r="I35" s="8"/>
      <c r="J35" s="190"/>
      <c r="K35" s="190"/>
      <c r="L35" s="190"/>
      <c r="M35" s="190"/>
      <c r="N35" s="6"/>
      <c r="O35" s="6"/>
      <c r="P35" s="6"/>
      <c r="Q35" s="133"/>
      <c r="R35" s="775"/>
    </row>
    <row r="36" spans="1:18" ht="40.5" customHeight="1">
      <c r="A36" s="10"/>
      <c r="B36" s="8"/>
      <c r="C36" s="8"/>
      <c r="D36" s="8"/>
      <c r="E36" s="8"/>
      <c r="F36" s="8"/>
      <c r="G36" s="8"/>
      <c r="H36" s="8"/>
      <c r="I36" s="8"/>
      <c r="J36" s="12"/>
      <c r="K36" s="11"/>
      <c r="L36" s="12"/>
      <c r="M36" s="12"/>
      <c r="N36" s="11"/>
      <c r="O36" s="11"/>
      <c r="P36" s="6"/>
      <c r="Q36" s="133"/>
      <c r="R36" s="775"/>
    </row>
    <row r="37" spans="1:18" ht="36.75" customHeight="1">
      <c r="A37" s="1145" t="s">
        <v>421</v>
      </c>
      <c r="B37" s="1145"/>
      <c r="C37" s="1145"/>
      <c r="D37" s="656"/>
      <c r="E37" s="8"/>
      <c r="F37" s="8"/>
      <c r="G37" s="8"/>
      <c r="H37" s="8"/>
      <c r="I37" s="8"/>
      <c r="J37" s="13"/>
      <c r="K37" s="8"/>
      <c r="L37" s="13"/>
      <c r="M37" s="13"/>
      <c r="N37" s="6"/>
      <c r="O37" s="6"/>
      <c r="P37" s="6"/>
      <c r="Q37" s="133"/>
      <c r="R37" s="775"/>
    </row>
    <row r="38" spans="1:18" s="134" customFormat="1" ht="42" customHeight="1">
      <c r="A38" s="1145" t="s">
        <v>422</v>
      </c>
      <c r="B38" s="1145"/>
      <c r="C38" s="1145"/>
      <c r="D38" s="656"/>
      <c r="E38" s="14"/>
      <c r="F38" s="14"/>
      <c r="G38" s="14"/>
      <c r="H38" s="14"/>
      <c r="I38" s="14"/>
      <c r="J38" s="13"/>
      <c r="K38" s="6"/>
      <c r="L38" s="15"/>
      <c r="M38" s="15"/>
      <c r="N38" s="6"/>
      <c r="O38" s="6"/>
      <c r="P38" s="6"/>
      <c r="Q38" s="133"/>
      <c r="R38" s="775"/>
    </row>
    <row r="39" spans="1:18" ht="20.25">
      <c r="A39" s="11"/>
      <c r="B39" s="1143"/>
      <c r="C39" s="1143"/>
      <c r="D39" s="1143"/>
      <c r="E39" s="1143"/>
      <c r="F39" s="1143"/>
      <c r="G39" s="1143"/>
      <c r="H39" s="14"/>
      <c r="I39" s="14"/>
      <c r="J39" s="6"/>
      <c r="K39" s="6"/>
      <c r="L39" s="6"/>
      <c r="M39" s="6"/>
      <c r="N39" s="6"/>
      <c r="O39" s="6"/>
      <c r="P39" s="6"/>
      <c r="Q39" s="133"/>
      <c r="R39" s="775"/>
    </row>
    <row r="40" spans="1:18" ht="20.25">
      <c r="A40" s="11"/>
      <c r="B40" s="1143"/>
      <c r="C40" s="1143"/>
      <c r="D40" s="1143"/>
      <c r="E40" s="1143"/>
      <c r="F40" s="1143"/>
      <c r="G40" s="1143"/>
      <c r="H40" s="11"/>
      <c r="I40" s="11"/>
      <c r="J40" s="6"/>
      <c r="K40" s="6"/>
      <c r="L40" s="6"/>
      <c r="M40" s="6"/>
      <c r="N40" s="6"/>
      <c r="O40" s="6"/>
      <c r="P40" s="6"/>
      <c r="Q40" s="133"/>
      <c r="R40" s="775"/>
    </row>
    <row r="41" spans="1:18" ht="20.25">
      <c r="A41" s="11"/>
      <c r="B41" s="14"/>
      <c r="C41" s="14"/>
      <c r="D41" s="14"/>
      <c r="E41" s="14"/>
      <c r="F41" s="14"/>
      <c r="G41" s="14"/>
      <c r="H41" s="14"/>
      <c r="I41" s="14"/>
      <c r="J41" s="6"/>
      <c r="K41" s="6"/>
      <c r="L41" s="6"/>
      <c r="M41" s="6"/>
      <c r="N41" s="6"/>
      <c r="O41" s="6"/>
      <c r="P41" s="6"/>
      <c r="Q41" s="133"/>
      <c r="R41" s="775"/>
    </row>
    <row r="42" spans="1:18" ht="20.25">
      <c r="A42" s="11"/>
      <c r="B42" s="14"/>
      <c r="C42" s="14"/>
      <c r="D42" s="14"/>
      <c r="E42" s="14"/>
      <c r="F42" s="14"/>
      <c r="G42" s="14"/>
      <c r="H42" s="14"/>
      <c r="I42" s="14"/>
      <c r="J42" s="6"/>
      <c r="K42" s="6"/>
      <c r="L42" s="6"/>
      <c r="M42" s="6"/>
      <c r="N42" s="6"/>
      <c r="O42" s="6"/>
      <c r="P42" s="6"/>
      <c r="Q42" s="385"/>
      <c r="R42" s="775"/>
    </row>
  </sheetData>
  <sheetProtection selectLockedCells="1" selectUnlockedCells="1"/>
  <mergeCells count="29">
    <mergeCell ref="A2:B2"/>
    <mergeCell ref="A18:C18"/>
    <mergeCell ref="A20:C20"/>
    <mergeCell ref="A25:C25"/>
    <mergeCell ref="A7:Q7"/>
    <mergeCell ref="J11:J12"/>
    <mergeCell ref="K11:O11"/>
    <mergeCell ref="P11:P12"/>
    <mergeCell ref="Q11:Q12"/>
    <mergeCell ref="C11:C12"/>
    <mergeCell ref="A1:B1"/>
    <mergeCell ref="R11:R12"/>
    <mergeCell ref="A13:C13"/>
    <mergeCell ref="A8:C8"/>
    <mergeCell ref="A9:C9"/>
    <mergeCell ref="A11:A12"/>
    <mergeCell ref="B11:B12"/>
    <mergeCell ref="A3:B3"/>
    <mergeCell ref="A4:B4"/>
    <mergeCell ref="A6:Q6"/>
    <mergeCell ref="E11:I11"/>
    <mergeCell ref="C29:C30"/>
    <mergeCell ref="B39:G39"/>
    <mergeCell ref="B40:G40"/>
    <mergeCell ref="A28:C28"/>
    <mergeCell ref="A33:B33"/>
    <mergeCell ref="A37:C37"/>
    <mergeCell ref="A35:C35"/>
    <mergeCell ref="A38:C38"/>
  </mergeCells>
  <hyperlinks>
    <hyperlink ref="D14" r:id="rId1" display="Avk2096@mail.ru"/>
    <hyperlink ref="D15" r:id="rId2" display="sinitsina-lera@mail.ru"/>
    <hyperlink ref="D16" r:id="rId3" display="globaleagle@yandex.ru "/>
    <hyperlink ref="D17" r:id="rId4" display="https://vk.com/kepeazhe"/>
    <hyperlink ref="D19" r:id="rId5" display="it_distant@mail.ru "/>
    <hyperlink ref="D21" r:id="rId6" display="it_distant@mail.ru "/>
    <hyperlink ref="D22" r:id="rId7" display="v89086343376@yandex.ru "/>
    <hyperlink ref="D29" r:id="rId8" display="v89086343376@yandex.ru "/>
    <hyperlink ref="D32" r:id="rId9" display="v89086343376@yandex.ru "/>
    <hyperlink ref="D23" r:id="rId10" display="bvm-3175@yandex.ru"/>
    <hyperlink ref="D24" r:id="rId11" display="evgenianevodnickova@gmail.com"/>
    <hyperlink ref="D26" r:id="rId12" display="evgenianevodnickova@gmail.com"/>
    <hyperlink ref="D27" r:id="rId13" display="nyusia2008@rambler.ru "/>
    <hyperlink ref="D31" r:id="rId14" display="nyusia2008@rambler.ru "/>
  </hyperlinks>
  <printOptions/>
  <pageMargins left="0.2701388888888889" right="0.12986111111111112" top="0.2798611111111111" bottom="0.3" header="0.5118055555555555" footer="0.5118055555555555"/>
  <pageSetup fitToHeight="1" fitToWidth="1" horizontalDpi="300" verticalDpi="300" orientation="landscape" paperSize="9" scale="31" r:id="rId17"/>
  <legacyDrawing r:id="rId16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7"/>
  <sheetViews>
    <sheetView view="pageBreakPreview" zoomScale="50" zoomScaleNormal="75" zoomScaleSheetLayoutView="50" zoomScalePageLayoutView="0" workbookViewId="0" topLeftCell="A13">
      <selection activeCell="C15" sqref="C15:D15"/>
    </sheetView>
  </sheetViews>
  <sheetFormatPr defaultColWidth="9.140625" defaultRowHeight="12.75"/>
  <cols>
    <col min="1" max="1" width="22.8515625" style="393" customWidth="1"/>
    <col min="2" max="2" width="100.421875" style="4" customWidth="1"/>
    <col min="3" max="3" width="47.421875" style="4" customWidth="1"/>
    <col min="4" max="4" width="53.421875" style="4" customWidth="1"/>
    <col min="5" max="8" width="10.7109375" style="4" customWidth="1"/>
    <col min="9" max="9" width="14.421875" style="4" customWidth="1"/>
    <col min="10" max="10" width="11.140625" style="4" customWidth="1"/>
    <col min="11" max="13" width="10.7109375" style="4" customWidth="1"/>
    <col min="14" max="14" width="12.8515625" style="4" customWidth="1"/>
    <col min="15" max="15" width="12.140625" style="4" customWidth="1"/>
    <col min="16" max="16" width="11.7109375" style="4" customWidth="1"/>
    <col min="17" max="17" width="15.7109375" style="375" customWidth="1"/>
    <col min="18" max="18" width="17.421875" style="375" customWidth="1"/>
    <col min="19" max="16384" width="9.140625" style="4" customWidth="1"/>
  </cols>
  <sheetData>
    <row r="1" spans="1:18" ht="42" customHeight="1">
      <c r="A1" s="1095" t="s">
        <v>13</v>
      </c>
      <c r="B1" s="1095"/>
      <c r="C1" s="1"/>
      <c r="D1" s="1"/>
      <c r="Q1" s="134"/>
      <c r="R1" s="134"/>
    </row>
    <row r="2" spans="1:18" ht="36" customHeight="1">
      <c r="A2" s="1095" t="s">
        <v>27</v>
      </c>
      <c r="B2" s="1095"/>
      <c r="C2" s="1"/>
      <c r="D2" s="1"/>
      <c r="Q2" s="134"/>
      <c r="R2" s="134"/>
    </row>
    <row r="3" spans="1:18" ht="40.5" customHeight="1">
      <c r="A3" s="1095" t="s">
        <v>28</v>
      </c>
      <c r="B3" s="1095"/>
      <c r="C3" s="1"/>
      <c r="D3" s="1"/>
      <c r="Q3" s="134"/>
      <c r="R3" s="134"/>
    </row>
    <row r="4" spans="1:18" ht="39" customHeight="1">
      <c r="A4" s="1095" t="s">
        <v>416</v>
      </c>
      <c r="B4" s="1095"/>
      <c r="C4" s="1"/>
      <c r="D4" s="1"/>
      <c r="Q4" s="134"/>
      <c r="R4" s="134"/>
    </row>
    <row r="5" spans="1:18" ht="6.75" customHeight="1">
      <c r="A5" s="3"/>
      <c r="B5" s="16"/>
      <c r="C5" s="1"/>
      <c r="D5" s="1"/>
      <c r="Q5" s="134"/>
      <c r="R5" s="134"/>
    </row>
    <row r="6" spans="1:18" ht="48.75" customHeight="1">
      <c r="A6" s="1096" t="s">
        <v>484</v>
      </c>
      <c r="B6" s="1096"/>
      <c r="C6" s="1096"/>
      <c r="D6" s="1096"/>
      <c r="E6" s="1096"/>
      <c r="F6" s="1096"/>
      <c r="G6" s="1096"/>
      <c r="H6" s="1096"/>
      <c r="I6" s="1096"/>
      <c r="J6" s="1096"/>
      <c r="K6" s="1096"/>
      <c r="L6" s="1096"/>
      <c r="M6" s="1096"/>
      <c r="N6" s="1096"/>
      <c r="O6" s="1096"/>
      <c r="P6" s="1096"/>
      <c r="Q6" s="1096"/>
      <c r="R6" s="134"/>
    </row>
    <row r="7" spans="1:18" ht="41.25" customHeight="1">
      <c r="A7" s="1097" t="s">
        <v>487</v>
      </c>
      <c r="B7" s="1097"/>
      <c r="C7" s="1097"/>
      <c r="D7" s="1097"/>
      <c r="E7" s="1097"/>
      <c r="F7" s="1097"/>
      <c r="G7" s="1097"/>
      <c r="H7" s="1097"/>
      <c r="I7" s="1097"/>
      <c r="J7" s="1097"/>
      <c r="K7" s="1097"/>
      <c r="L7" s="1097"/>
      <c r="M7" s="1097"/>
      <c r="N7" s="1097"/>
      <c r="O7" s="1097"/>
      <c r="P7" s="1097"/>
      <c r="Q7" s="1097"/>
      <c r="R7" s="134"/>
    </row>
    <row r="8" spans="1:17" s="134" customFormat="1" ht="30.75" customHeight="1">
      <c r="A8" s="1163" t="s">
        <v>15</v>
      </c>
      <c r="B8" s="1163"/>
      <c r="C8" s="1163"/>
      <c r="D8" s="904"/>
      <c r="E8" s="142"/>
      <c r="F8" s="142"/>
      <c r="G8" s="142"/>
      <c r="H8" s="143"/>
      <c r="I8" s="143"/>
      <c r="J8" s="143"/>
      <c r="K8" s="143"/>
      <c r="L8" s="142"/>
      <c r="M8" s="142"/>
      <c r="N8" s="142"/>
      <c r="O8" s="142"/>
      <c r="P8" s="142"/>
      <c r="Q8" s="138"/>
    </row>
    <row r="9" spans="1:17" s="134" customFormat="1" ht="39.75" customHeight="1">
      <c r="A9" s="1163" t="s">
        <v>613</v>
      </c>
      <c r="B9" s="1163"/>
      <c r="C9" s="1163"/>
      <c r="D9" s="904" t="s">
        <v>606</v>
      </c>
      <c r="E9" s="142"/>
      <c r="F9" s="142"/>
      <c r="G9" s="142"/>
      <c r="H9" s="143"/>
      <c r="I9" s="143"/>
      <c r="J9" s="143"/>
      <c r="K9" s="143"/>
      <c r="L9" s="142"/>
      <c r="M9" s="142"/>
      <c r="N9" s="142"/>
      <c r="O9" s="142"/>
      <c r="P9" s="142"/>
      <c r="Q9" s="138"/>
    </row>
    <row r="10" spans="1:18" ht="18.75" thickBot="1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405"/>
      <c r="R10" s="134"/>
    </row>
    <row r="11" spans="1:18" ht="42" customHeight="1" thickBot="1">
      <c r="A11" s="1101" t="s">
        <v>0</v>
      </c>
      <c r="B11" s="1101" t="s">
        <v>14</v>
      </c>
      <c r="C11" s="1103" t="s">
        <v>5</v>
      </c>
      <c r="D11" s="915"/>
      <c r="E11" s="1105" t="s">
        <v>492</v>
      </c>
      <c r="F11" s="1106"/>
      <c r="G11" s="1106"/>
      <c r="H11" s="1106"/>
      <c r="I11" s="1107"/>
      <c r="J11" s="1108" t="s">
        <v>1</v>
      </c>
      <c r="K11" s="1110" t="s">
        <v>493</v>
      </c>
      <c r="L11" s="1111"/>
      <c r="M11" s="1112"/>
      <c r="N11" s="1111"/>
      <c r="O11" s="1271"/>
      <c r="P11" s="1175" t="s">
        <v>1</v>
      </c>
      <c r="Q11" s="1312" t="s">
        <v>6</v>
      </c>
      <c r="R11" s="1117" t="s">
        <v>8</v>
      </c>
    </row>
    <row r="12" spans="1:18" ht="120" customHeight="1" thickBot="1">
      <c r="A12" s="1102"/>
      <c r="B12" s="1102"/>
      <c r="C12" s="1104"/>
      <c r="D12" s="916" t="s">
        <v>594</v>
      </c>
      <c r="E12" s="144" t="s">
        <v>10</v>
      </c>
      <c r="F12" s="144"/>
      <c r="G12" s="144" t="s">
        <v>11</v>
      </c>
      <c r="H12" s="144" t="s">
        <v>12</v>
      </c>
      <c r="I12" s="145" t="s">
        <v>7</v>
      </c>
      <c r="J12" s="1109"/>
      <c r="K12" s="29" t="s">
        <v>10</v>
      </c>
      <c r="L12" s="144"/>
      <c r="M12" s="146" t="s">
        <v>11</v>
      </c>
      <c r="N12" s="144" t="s">
        <v>12</v>
      </c>
      <c r="O12" s="127" t="s">
        <v>7</v>
      </c>
      <c r="P12" s="1320"/>
      <c r="Q12" s="1313"/>
      <c r="R12" s="1118"/>
    </row>
    <row r="13" spans="1:18" s="428" customFormat="1" ht="34.5" customHeight="1" thickBot="1">
      <c r="A13" s="1119" t="s">
        <v>19</v>
      </c>
      <c r="B13" s="1120"/>
      <c r="C13" s="1120"/>
      <c r="D13" s="902"/>
      <c r="E13" s="420"/>
      <c r="F13" s="421"/>
      <c r="G13" s="421"/>
      <c r="H13" s="421"/>
      <c r="I13" s="422"/>
      <c r="J13" s="423"/>
      <c r="K13" s="424"/>
      <c r="L13" s="421"/>
      <c r="M13" s="425"/>
      <c r="N13" s="421"/>
      <c r="O13" s="422"/>
      <c r="P13" s="423"/>
      <c r="Q13" s="426"/>
      <c r="R13" s="427"/>
    </row>
    <row r="14" spans="1:18" s="428" customFormat="1" ht="43.5" customHeight="1">
      <c r="A14" s="429" t="s">
        <v>112</v>
      </c>
      <c r="B14" s="210" t="s">
        <v>588</v>
      </c>
      <c r="C14" s="430" t="s">
        <v>259</v>
      </c>
      <c r="D14" s="974" t="s">
        <v>597</v>
      </c>
      <c r="E14" s="431"/>
      <c r="F14" s="432"/>
      <c r="G14" s="432">
        <v>40</v>
      </c>
      <c r="H14" s="432">
        <f>E14+G14</f>
        <v>40</v>
      </c>
      <c r="I14" s="433">
        <f>H14/8</f>
        <v>5</v>
      </c>
      <c r="J14" s="441" t="s">
        <v>18</v>
      </c>
      <c r="K14" s="431"/>
      <c r="L14" s="435"/>
      <c r="M14" s="432">
        <v>30</v>
      </c>
      <c r="N14" s="432">
        <f>K14+M14</f>
        <v>30</v>
      </c>
      <c r="O14" s="433">
        <f>N14/19</f>
        <v>1.5789473684210527</v>
      </c>
      <c r="P14" s="434" t="s">
        <v>18</v>
      </c>
      <c r="Q14" s="614">
        <f>R14</f>
        <v>70</v>
      </c>
      <c r="R14" s="615">
        <f>N14+H14</f>
        <v>70</v>
      </c>
    </row>
    <row r="15" spans="1:18" s="428" customFormat="1" ht="37.5" customHeight="1" thickBot="1">
      <c r="A15" s="436" t="s">
        <v>114</v>
      </c>
      <c r="B15" s="212" t="s">
        <v>2</v>
      </c>
      <c r="C15" s="437" t="s">
        <v>585</v>
      </c>
      <c r="D15" s="922" t="s">
        <v>595</v>
      </c>
      <c r="E15" s="438"/>
      <c r="F15" s="439"/>
      <c r="G15" s="439">
        <v>30</v>
      </c>
      <c r="H15" s="439">
        <f>E15+G15</f>
        <v>30</v>
      </c>
      <c r="I15" s="433">
        <f>H15/8</f>
        <v>3.75</v>
      </c>
      <c r="J15" s="441" t="s">
        <v>18</v>
      </c>
      <c r="K15" s="438"/>
      <c r="L15" s="442"/>
      <c r="M15" s="439">
        <v>44</v>
      </c>
      <c r="N15" s="439">
        <f>K15+M15</f>
        <v>44</v>
      </c>
      <c r="O15" s="440">
        <f>N15/19</f>
        <v>2.3157894736842106</v>
      </c>
      <c r="P15" s="441" t="s">
        <v>18</v>
      </c>
      <c r="Q15" s="616">
        <f>R15</f>
        <v>74</v>
      </c>
      <c r="R15" s="617">
        <f>N15+H15</f>
        <v>74</v>
      </c>
    </row>
    <row r="16" spans="1:18" s="428" customFormat="1" ht="41.25" customHeight="1" thickBot="1">
      <c r="A16" s="1131" t="s">
        <v>116</v>
      </c>
      <c r="B16" s="1132"/>
      <c r="C16" s="1284"/>
      <c r="D16" s="926"/>
      <c r="E16" s="443"/>
      <c r="F16" s="444"/>
      <c r="G16" s="444"/>
      <c r="H16" s="444"/>
      <c r="I16" s="445"/>
      <c r="J16" s="446"/>
      <c r="K16" s="447"/>
      <c r="L16" s="448"/>
      <c r="M16" s="444"/>
      <c r="N16" s="444"/>
      <c r="O16" s="449"/>
      <c r="P16" s="446"/>
      <c r="Q16" s="618"/>
      <c r="R16" s="619"/>
    </row>
    <row r="17" spans="1:18" s="428" customFormat="1" ht="52.5" customHeight="1">
      <c r="A17" s="215" t="s">
        <v>270</v>
      </c>
      <c r="B17" s="371" t="s">
        <v>213</v>
      </c>
      <c r="C17" s="418" t="s">
        <v>162</v>
      </c>
      <c r="D17" s="973" t="s">
        <v>604</v>
      </c>
      <c r="E17" s="787"/>
      <c r="F17" s="788"/>
      <c r="G17" s="788"/>
      <c r="H17" s="788"/>
      <c r="I17" s="789"/>
      <c r="J17" s="792"/>
      <c r="K17" s="454">
        <v>38</v>
      </c>
      <c r="L17" s="455"/>
      <c r="M17" s="451">
        <v>52</v>
      </c>
      <c r="N17" s="451">
        <f>K17+M17</f>
        <v>90</v>
      </c>
      <c r="O17" s="456">
        <f>N17/19</f>
        <v>4.7368421052631575</v>
      </c>
      <c r="P17" s="453" t="s">
        <v>17</v>
      </c>
      <c r="Q17" s="620">
        <f>R17</f>
        <v>90</v>
      </c>
      <c r="R17" s="621">
        <f>N17+H17</f>
        <v>90</v>
      </c>
    </row>
    <row r="18" spans="1:18" s="428" customFormat="1" ht="42" customHeight="1">
      <c r="A18" s="208" t="s">
        <v>488</v>
      </c>
      <c r="B18" s="372" t="s">
        <v>446</v>
      </c>
      <c r="C18" s="786" t="s">
        <v>72</v>
      </c>
      <c r="D18" s="962" t="s">
        <v>609</v>
      </c>
      <c r="E18" s="457"/>
      <c r="F18" s="432"/>
      <c r="G18" s="432"/>
      <c r="H18" s="432"/>
      <c r="I18" s="458"/>
      <c r="J18" s="453"/>
      <c r="K18" s="454">
        <v>26</v>
      </c>
      <c r="L18" s="455"/>
      <c r="M18" s="451">
        <v>36</v>
      </c>
      <c r="N18" s="451">
        <f>K18+M18</f>
        <v>62</v>
      </c>
      <c r="O18" s="456">
        <f>N18/19</f>
        <v>3.263157894736842</v>
      </c>
      <c r="P18" s="453" t="s">
        <v>17</v>
      </c>
      <c r="Q18" s="620">
        <f>R18</f>
        <v>62</v>
      </c>
      <c r="R18" s="621">
        <f>N18+H18</f>
        <v>62</v>
      </c>
    </row>
    <row r="19" spans="1:18" s="428" customFormat="1" ht="48" customHeight="1">
      <c r="A19" s="208" t="s">
        <v>489</v>
      </c>
      <c r="B19" s="372" t="s">
        <v>88</v>
      </c>
      <c r="C19" s="786" t="s">
        <v>324</v>
      </c>
      <c r="D19" s="932" t="s">
        <v>596</v>
      </c>
      <c r="E19" s="457"/>
      <c r="F19" s="432"/>
      <c r="G19" s="432"/>
      <c r="H19" s="432"/>
      <c r="I19" s="458"/>
      <c r="J19" s="453"/>
      <c r="K19" s="454">
        <v>48</v>
      </c>
      <c r="L19" s="455"/>
      <c r="M19" s="451">
        <v>54</v>
      </c>
      <c r="N19" s="451">
        <f>K19+M19</f>
        <v>102</v>
      </c>
      <c r="O19" s="456">
        <f>N19/19</f>
        <v>5.368421052631579</v>
      </c>
      <c r="P19" s="453" t="s">
        <v>17</v>
      </c>
      <c r="Q19" s="620">
        <f>R19</f>
        <v>102</v>
      </c>
      <c r="R19" s="621">
        <f>N19+H19</f>
        <v>102</v>
      </c>
    </row>
    <row r="20" spans="1:18" s="428" customFormat="1" ht="55.5" customHeight="1">
      <c r="A20" s="208" t="s">
        <v>490</v>
      </c>
      <c r="B20" s="372" t="s">
        <v>491</v>
      </c>
      <c r="C20" s="786" t="s">
        <v>583</v>
      </c>
      <c r="D20" s="927" t="s">
        <v>600</v>
      </c>
      <c r="E20" s="457"/>
      <c r="F20" s="432"/>
      <c r="G20" s="432"/>
      <c r="H20" s="432"/>
      <c r="I20" s="458"/>
      <c r="J20" s="453"/>
      <c r="K20" s="454">
        <v>26</v>
      </c>
      <c r="L20" s="455"/>
      <c r="M20" s="451">
        <v>36</v>
      </c>
      <c r="N20" s="451">
        <f>K20+M20</f>
        <v>62</v>
      </c>
      <c r="O20" s="456">
        <f>N20/19</f>
        <v>3.263157894736842</v>
      </c>
      <c r="P20" s="453" t="s">
        <v>17</v>
      </c>
      <c r="Q20" s="620">
        <f>R20</f>
        <v>62</v>
      </c>
      <c r="R20" s="621">
        <f>N20+H20</f>
        <v>62</v>
      </c>
    </row>
    <row r="21" spans="1:18" s="428" customFormat="1" ht="44.25" customHeight="1" thickBot="1">
      <c r="A21" s="209" t="s">
        <v>271</v>
      </c>
      <c r="B21" s="212" t="s">
        <v>41</v>
      </c>
      <c r="C21" s="612" t="s">
        <v>142</v>
      </c>
      <c r="D21" s="962" t="s">
        <v>611</v>
      </c>
      <c r="E21" s="790"/>
      <c r="F21" s="472"/>
      <c r="G21" s="472"/>
      <c r="H21" s="472"/>
      <c r="I21" s="791"/>
      <c r="J21" s="793"/>
      <c r="K21" s="438">
        <v>30</v>
      </c>
      <c r="L21" s="442"/>
      <c r="M21" s="439">
        <v>38</v>
      </c>
      <c r="N21" s="439">
        <f>K21+M21</f>
        <v>68</v>
      </c>
      <c r="O21" s="464">
        <f>N21/19</f>
        <v>3.5789473684210527</v>
      </c>
      <c r="P21" s="783" t="s">
        <v>18</v>
      </c>
      <c r="Q21" s="616">
        <f>R21</f>
        <v>68</v>
      </c>
      <c r="R21" s="625">
        <f>N21+H21</f>
        <v>68</v>
      </c>
    </row>
    <row r="22" spans="1:18" s="428" customFormat="1" ht="49.5" customHeight="1" thickBot="1">
      <c r="A22" s="1264" t="s">
        <v>253</v>
      </c>
      <c r="B22" s="1265"/>
      <c r="C22" s="1321"/>
      <c r="D22" s="926"/>
      <c r="E22" s="443"/>
      <c r="F22" s="444"/>
      <c r="G22" s="444"/>
      <c r="H22" s="444"/>
      <c r="I22" s="445"/>
      <c r="J22" s="446"/>
      <c r="K22" s="447"/>
      <c r="L22" s="448"/>
      <c r="M22" s="444"/>
      <c r="N22" s="444"/>
      <c r="O22" s="449"/>
      <c r="P22" s="446" t="s">
        <v>228</v>
      </c>
      <c r="Q22" s="618"/>
      <c r="R22" s="619"/>
    </row>
    <row r="23" spans="1:18" s="428" customFormat="1" ht="58.5" customHeight="1">
      <c r="A23" s="213" t="s">
        <v>272</v>
      </c>
      <c r="B23" s="771" t="s">
        <v>273</v>
      </c>
      <c r="C23" s="1314" t="s">
        <v>341</v>
      </c>
      <c r="D23" s="1317" t="s">
        <v>606</v>
      </c>
      <c r="E23" s="784">
        <v>2</v>
      </c>
      <c r="F23" s="459"/>
      <c r="G23" s="459">
        <v>46</v>
      </c>
      <c r="H23" s="451">
        <f>E23+G23</f>
        <v>48</v>
      </c>
      <c r="I23" s="452">
        <f>H23/8</f>
        <v>6</v>
      </c>
      <c r="J23" s="453" t="s">
        <v>18</v>
      </c>
      <c r="K23" s="454"/>
      <c r="L23" s="455"/>
      <c r="M23" s="451"/>
      <c r="N23" s="451"/>
      <c r="O23" s="452"/>
      <c r="P23" s="461"/>
      <c r="Q23" s="620">
        <f>R23</f>
        <v>48</v>
      </c>
      <c r="R23" s="785">
        <f>N23+H23</f>
        <v>48</v>
      </c>
    </row>
    <row r="24" spans="1:18" s="428" customFormat="1" ht="48" customHeight="1">
      <c r="A24" s="208" t="s">
        <v>176</v>
      </c>
      <c r="B24" s="211" t="s">
        <v>26</v>
      </c>
      <c r="C24" s="1315"/>
      <c r="D24" s="1318"/>
      <c r="E24" s="457"/>
      <c r="F24" s="432"/>
      <c r="G24" s="432">
        <v>36</v>
      </c>
      <c r="H24" s="432"/>
      <c r="I24" s="458"/>
      <c r="J24" s="434"/>
      <c r="K24" s="431"/>
      <c r="L24" s="435"/>
      <c r="M24" s="432"/>
      <c r="N24" s="432"/>
      <c r="O24" s="433"/>
      <c r="P24" s="434" t="s">
        <v>18</v>
      </c>
      <c r="Q24" s="614"/>
      <c r="R24" s="615"/>
    </row>
    <row r="25" spans="1:18" s="428" customFormat="1" ht="55.5" customHeight="1" thickBot="1">
      <c r="A25" s="209" t="s">
        <v>177</v>
      </c>
      <c r="B25" s="212" t="s">
        <v>24</v>
      </c>
      <c r="C25" s="1316"/>
      <c r="D25" s="1319"/>
      <c r="E25" s="469"/>
      <c r="F25" s="439"/>
      <c r="G25" s="439">
        <v>144</v>
      </c>
      <c r="H25" s="459"/>
      <c r="I25" s="460"/>
      <c r="J25" s="441"/>
      <c r="K25" s="470"/>
      <c r="L25" s="471"/>
      <c r="M25" s="472"/>
      <c r="N25" s="472"/>
      <c r="O25" s="473"/>
      <c r="P25" s="441" t="s">
        <v>18</v>
      </c>
      <c r="Q25" s="616"/>
      <c r="R25" s="623"/>
    </row>
    <row r="26" spans="1:18" s="428" customFormat="1" ht="58.5" customHeight="1" thickBot="1">
      <c r="A26" s="1264" t="s">
        <v>274</v>
      </c>
      <c r="B26" s="1265"/>
      <c r="C26" s="1321"/>
      <c r="D26" s="971"/>
      <c r="E26" s="443"/>
      <c r="F26" s="444"/>
      <c r="G26" s="444"/>
      <c r="H26" s="444"/>
      <c r="I26" s="445"/>
      <c r="J26" s="446"/>
      <c r="K26" s="462"/>
      <c r="L26" s="463"/>
      <c r="M26" s="459"/>
      <c r="N26" s="459"/>
      <c r="O26" s="464"/>
      <c r="P26" s="446" t="s">
        <v>17</v>
      </c>
      <c r="Q26" s="618"/>
      <c r="R26" s="619"/>
    </row>
    <row r="27" spans="1:18" s="428" customFormat="1" ht="49.5" customHeight="1">
      <c r="A27" s="371" t="s">
        <v>196</v>
      </c>
      <c r="B27" s="210" t="s">
        <v>275</v>
      </c>
      <c r="C27" s="418" t="s">
        <v>589</v>
      </c>
      <c r="D27" s="963" t="s">
        <v>601</v>
      </c>
      <c r="E27" s="450">
        <v>42</v>
      </c>
      <c r="F27" s="451"/>
      <c r="G27" s="451"/>
      <c r="H27" s="459">
        <f>E27+G27</f>
        <v>42</v>
      </c>
      <c r="I27" s="460">
        <f>H27/8</f>
        <v>5.25</v>
      </c>
      <c r="J27" s="434" t="s">
        <v>18</v>
      </c>
      <c r="K27" s="465">
        <v>18</v>
      </c>
      <c r="L27" s="466"/>
      <c r="M27" s="467">
        <v>50</v>
      </c>
      <c r="N27" s="467">
        <f>K27+M27</f>
        <v>68</v>
      </c>
      <c r="O27" s="468">
        <f>N27/19</f>
        <v>3.5789473684210527</v>
      </c>
      <c r="P27" s="461" t="s">
        <v>17</v>
      </c>
      <c r="Q27" s="624">
        <f>R27</f>
        <v>110</v>
      </c>
      <c r="R27" s="623">
        <f>N27+H27</f>
        <v>110</v>
      </c>
    </row>
    <row r="28" spans="1:18" s="428" customFormat="1" ht="48" customHeight="1">
      <c r="A28" s="372" t="s">
        <v>63</v>
      </c>
      <c r="B28" s="211" t="s">
        <v>276</v>
      </c>
      <c r="C28" s="786" t="s">
        <v>317</v>
      </c>
      <c r="D28" s="932" t="s">
        <v>612</v>
      </c>
      <c r="E28" s="457"/>
      <c r="F28" s="432"/>
      <c r="G28" s="432"/>
      <c r="H28" s="432"/>
      <c r="I28" s="458"/>
      <c r="J28" s="434"/>
      <c r="K28" s="457">
        <v>30</v>
      </c>
      <c r="L28" s="432"/>
      <c r="M28" s="432">
        <v>44</v>
      </c>
      <c r="N28" s="432">
        <f>K28+M28</f>
        <v>74</v>
      </c>
      <c r="O28" s="458">
        <f>N28/19</f>
        <v>3.8947368421052633</v>
      </c>
      <c r="P28" s="434" t="s">
        <v>18</v>
      </c>
      <c r="Q28" s="614">
        <f>R28</f>
        <v>74</v>
      </c>
      <c r="R28" s="615">
        <f>N28+H28</f>
        <v>74</v>
      </c>
    </row>
    <row r="29" spans="1:18" s="428" customFormat="1" ht="48" customHeight="1">
      <c r="A29" s="372" t="s">
        <v>277</v>
      </c>
      <c r="B29" s="211" t="s">
        <v>278</v>
      </c>
      <c r="C29" s="612" t="s">
        <v>583</v>
      </c>
      <c r="D29" s="968" t="s">
        <v>600</v>
      </c>
      <c r="E29" s="469"/>
      <c r="F29" s="439"/>
      <c r="G29" s="439"/>
      <c r="H29" s="459"/>
      <c r="I29" s="460"/>
      <c r="J29" s="461"/>
      <c r="K29" s="454">
        <v>40</v>
      </c>
      <c r="L29" s="455"/>
      <c r="M29" s="451">
        <v>44</v>
      </c>
      <c r="N29" s="451">
        <f>K29+M29</f>
        <v>84</v>
      </c>
      <c r="O29" s="456">
        <f>N29/19</f>
        <v>4.421052631578948</v>
      </c>
      <c r="P29" s="461" t="s">
        <v>279</v>
      </c>
      <c r="Q29" s="620">
        <f>R29</f>
        <v>84</v>
      </c>
      <c r="R29" s="623">
        <f>N29+H29</f>
        <v>84</v>
      </c>
    </row>
    <row r="30" spans="1:18" s="475" customFormat="1" ht="31.5" customHeight="1">
      <c r="A30" s="372" t="s">
        <v>65</v>
      </c>
      <c r="B30" s="211" t="s">
        <v>26</v>
      </c>
      <c r="C30" s="1311" t="s">
        <v>589</v>
      </c>
      <c r="D30" s="968" t="s">
        <v>601</v>
      </c>
      <c r="E30" s="457"/>
      <c r="F30" s="432"/>
      <c r="G30" s="432"/>
      <c r="H30" s="432"/>
      <c r="I30" s="458"/>
      <c r="J30" s="434"/>
      <c r="K30" s="431"/>
      <c r="L30" s="435"/>
      <c r="M30" s="432">
        <v>36</v>
      </c>
      <c r="N30" s="432"/>
      <c r="O30" s="433"/>
      <c r="P30" s="434" t="s">
        <v>18</v>
      </c>
      <c r="Q30" s="614"/>
      <c r="R30" s="622"/>
    </row>
    <row r="31" spans="1:18" s="428" customFormat="1" ht="42" customHeight="1" thickBot="1">
      <c r="A31" s="373" t="s">
        <v>66</v>
      </c>
      <c r="B31" s="212" t="s">
        <v>24</v>
      </c>
      <c r="C31" s="1128"/>
      <c r="D31" s="970"/>
      <c r="E31" s="469"/>
      <c r="F31" s="439"/>
      <c r="G31" s="439"/>
      <c r="H31" s="439"/>
      <c r="I31" s="474"/>
      <c r="J31" s="441"/>
      <c r="K31" s="438"/>
      <c r="L31" s="442"/>
      <c r="M31" s="439">
        <v>144</v>
      </c>
      <c r="N31" s="439"/>
      <c r="O31" s="440"/>
      <c r="P31" s="441" t="s">
        <v>18</v>
      </c>
      <c r="Q31" s="616"/>
      <c r="R31" s="625"/>
    </row>
    <row r="32" spans="1:18" s="428" customFormat="1" ht="46.5" customHeight="1" thickBot="1">
      <c r="A32" s="1264" t="s">
        <v>280</v>
      </c>
      <c r="B32" s="1265"/>
      <c r="C32" s="1265"/>
      <c r="D32" s="972"/>
      <c r="E32" s="443"/>
      <c r="F32" s="444"/>
      <c r="G32" s="444"/>
      <c r="H32" s="444"/>
      <c r="I32" s="445"/>
      <c r="J32" s="446" t="s">
        <v>17</v>
      </c>
      <c r="K32" s="447"/>
      <c r="L32" s="448"/>
      <c r="M32" s="444"/>
      <c r="N32" s="444"/>
      <c r="O32" s="449"/>
      <c r="P32" s="446"/>
      <c r="Q32" s="618"/>
      <c r="R32" s="619"/>
    </row>
    <row r="33" spans="1:18" s="428" customFormat="1" ht="49.5" customHeight="1">
      <c r="A33" s="215" t="s">
        <v>281</v>
      </c>
      <c r="B33" s="210" t="s">
        <v>282</v>
      </c>
      <c r="C33" s="613" t="s">
        <v>583</v>
      </c>
      <c r="D33" s="969" t="s">
        <v>600</v>
      </c>
      <c r="E33" s="450">
        <v>14</v>
      </c>
      <c r="F33" s="451"/>
      <c r="G33" s="451">
        <v>26</v>
      </c>
      <c r="H33" s="459">
        <f>E33+G33</f>
        <v>40</v>
      </c>
      <c r="I33" s="460">
        <f>H33/8</f>
        <v>5</v>
      </c>
      <c r="J33" s="461" t="s">
        <v>18</v>
      </c>
      <c r="K33" s="462"/>
      <c r="L33" s="463"/>
      <c r="M33" s="459"/>
      <c r="N33" s="459"/>
      <c r="O33" s="464"/>
      <c r="P33" s="461"/>
      <c r="Q33" s="624">
        <f>R33</f>
        <v>40</v>
      </c>
      <c r="R33" s="623">
        <f>N33+H33</f>
        <v>40</v>
      </c>
    </row>
    <row r="34" spans="1:18" s="428" customFormat="1" ht="42.75" customHeight="1">
      <c r="A34" s="208" t="s">
        <v>283</v>
      </c>
      <c r="B34" s="211" t="s">
        <v>284</v>
      </c>
      <c r="C34" s="1322" t="s">
        <v>589</v>
      </c>
      <c r="D34" s="1308" t="s">
        <v>601</v>
      </c>
      <c r="E34" s="431">
        <v>30</v>
      </c>
      <c r="F34" s="432"/>
      <c r="G34" s="432">
        <v>58</v>
      </c>
      <c r="H34" s="432">
        <f>E34+G34</f>
        <v>88</v>
      </c>
      <c r="I34" s="458">
        <f>H34/8</f>
        <v>11</v>
      </c>
      <c r="J34" s="461" t="s">
        <v>18</v>
      </c>
      <c r="K34" s="431"/>
      <c r="L34" s="435"/>
      <c r="M34" s="432"/>
      <c r="N34" s="432"/>
      <c r="O34" s="433"/>
      <c r="P34" s="434"/>
      <c r="Q34" s="614">
        <f>R34</f>
        <v>88</v>
      </c>
      <c r="R34" s="615">
        <f>N34+H34</f>
        <v>88</v>
      </c>
    </row>
    <row r="35" spans="1:18" s="475" customFormat="1" ht="42" customHeight="1">
      <c r="A35" s="208" t="s">
        <v>220</v>
      </c>
      <c r="B35" s="211" t="s">
        <v>26</v>
      </c>
      <c r="C35" s="1323"/>
      <c r="D35" s="1309"/>
      <c r="E35" s="431"/>
      <c r="F35" s="432"/>
      <c r="G35" s="432">
        <v>36</v>
      </c>
      <c r="H35" s="432"/>
      <c r="I35" s="458"/>
      <c r="J35" s="434" t="s">
        <v>18</v>
      </c>
      <c r="K35" s="431"/>
      <c r="L35" s="435"/>
      <c r="M35" s="432"/>
      <c r="N35" s="432"/>
      <c r="O35" s="433"/>
      <c r="P35" s="434"/>
      <c r="Q35" s="614"/>
      <c r="R35" s="615"/>
    </row>
    <row r="36" spans="1:18" s="428" customFormat="1" ht="49.5" customHeight="1" thickBot="1">
      <c r="A36" s="209" t="s">
        <v>221</v>
      </c>
      <c r="B36" s="212" t="s">
        <v>24</v>
      </c>
      <c r="C36" s="1324"/>
      <c r="D36" s="1310"/>
      <c r="E36" s="438"/>
      <c r="F36" s="439"/>
      <c r="G36" s="439">
        <v>72</v>
      </c>
      <c r="H36" s="459"/>
      <c r="I36" s="460"/>
      <c r="J36" s="461" t="s">
        <v>18</v>
      </c>
      <c r="K36" s="462"/>
      <c r="L36" s="463"/>
      <c r="M36" s="459"/>
      <c r="N36" s="459"/>
      <c r="O36" s="464"/>
      <c r="P36" s="461"/>
      <c r="Q36" s="624"/>
      <c r="R36" s="623"/>
    </row>
    <row r="37" spans="1:18" s="428" customFormat="1" ht="39" customHeight="1" thickBot="1">
      <c r="A37" s="1325" t="s">
        <v>4</v>
      </c>
      <c r="B37" s="1326"/>
      <c r="C37" s="446"/>
      <c r="D37" s="966"/>
      <c r="E37" s="476">
        <f>SUM(E14:E36)</f>
        <v>88</v>
      </c>
      <c r="F37" s="477">
        <f>SUM(F14:F36)</f>
        <v>0</v>
      </c>
      <c r="G37" s="477">
        <f>SUM(G14:G36)</f>
        <v>488</v>
      </c>
      <c r="H37" s="477">
        <f>SUM(H14:H36)</f>
        <v>288</v>
      </c>
      <c r="I37" s="549">
        <f>SUM(I14:I36)</f>
        <v>36</v>
      </c>
      <c r="J37" s="478"/>
      <c r="K37" s="479">
        <f>SUM(K14:K36)</f>
        <v>256</v>
      </c>
      <c r="L37" s="477">
        <f>SUM(L14:L36)</f>
        <v>0</v>
      </c>
      <c r="M37" s="477">
        <f>SUM(M14:M36)</f>
        <v>608</v>
      </c>
      <c r="N37" s="477">
        <f>SUM(N14:N36)</f>
        <v>684</v>
      </c>
      <c r="O37" s="480">
        <f>SUM(O14:O36)</f>
        <v>36</v>
      </c>
      <c r="P37" s="478"/>
      <c r="Q37" s="481">
        <f>R37</f>
        <v>972</v>
      </c>
      <c r="R37" s="482">
        <f>SUM(R14:R36)</f>
        <v>972</v>
      </c>
    </row>
    <row r="38" spans="1:18" s="428" customFormat="1" ht="33" customHeight="1">
      <c r="A38" s="483"/>
      <c r="B38" s="484"/>
      <c r="C38" s="485"/>
      <c r="D38" s="485"/>
      <c r="E38" s="484"/>
      <c r="F38" s="484"/>
      <c r="G38" s="484"/>
      <c r="H38" s="483"/>
      <c r="I38" s="483"/>
      <c r="Q38" s="475"/>
      <c r="R38" s="475"/>
    </row>
    <row r="39" spans="1:18" ht="25.5">
      <c r="A39" s="1140" t="s">
        <v>434</v>
      </c>
      <c r="B39" s="1140"/>
      <c r="C39" s="1140"/>
      <c r="D39" s="903"/>
      <c r="E39" s="484"/>
      <c r="F39" s="484"/>
      <c r="G39" s="484"/>
      <c r="H39" s="484"/>
      <c r="I39" s="484"/>
      <c r="J39" s="486"/>
      <c r="K39" s="486"/>
      <c r="L39" s="486"/>
      <c r="M39" s="486"/>
      <c r="N39" s="428"/>
      <c r="O39" s="428"/>
      <c r="P39" s="428"/>
      <c r="Q39" s="475"/>
      <c r="R39" s="475"/>
    </row>
    <row r="40" spans="1:18" ht="9" customHeight="1">
      <c r="A40" s="10"/>
      <c r="B40" s="8"/>
      <c r="C40" s="8"/>
      <c r="D40" s="8"/>
      <c r="E40" s="484"/>
      <c r="F40" s="484"/>
      <c r="G40" s="484"/>
      <c r="H40" s="484"/>
      <c r="I40" s="484"/>
      <c r="J40" s="487"/>
      <c r="K40" s="488"/>
      <c r="L40" s="487"/>
      <c r="M40" s="487"/>
      <c r="N40" s="488"/>
      <c r="O40" s="488"/>
      <c r="P40" s="428"/>
      <c r="Q40" s="475"/>
      <c r="R40" s="475"/>
    </row>
    <row r="41" spans="1:18" ht="33.75" customHeight="1">
      <c r="A41" s="1145" t="s">
        <v>421</v>
      </c>
      <c r="B41" s="1145"/>
      <c r="C41" s="1145"/>
      <c r="D41" s="656"/>
      <c r="E41" s="484"/>
      <c r="F41" s="484"/>
      <c r="G41" s="484"/>
      <c r="H41" s="484"/>
      <c r="I41" s="484"/>
      <c r="J41" s="489"/>
      <c r="K41" s="484"/>
      <c r="L41" s="489"/>
      <c r="M41" s="489"/>
      <c r="N41" s="428"/>
      <c r="O41" s="428"/>
      <c r="P41" s="428"/>
      <c r="Q41" s="475"/>
      <c r="R41" s="475"/>
    </row>
    <row r="42" spans="1:18" ht="39" customHeight="1">
      <c r="A42" s="1145" t="s">
        <v>422</v>
      </c>
      <c r="B42" s="1145"/>
      <c r="C42" s="1145"/>
      <c r="D42" s="656"/>
      <c r="E42" s="14"/>
      <c r="F42" s="14"/>
      <c r="G42" s="14"/>
      <c r="H42" s="14"/>
      <c r="I42" s="14"/>
      <c r="J42" s="13"/>
      <c r="K42" s="6"/>
      <c r="L42" s="15"/>
      <c r="M42" s="15"/>
      <c r="N42" s="6"/>
      <c r="O42" s="6"/>
      <c r="P42" s="6"/>
      <c r="Q42" s="133"/>
      <c r="R42" s="133"/>
    </row>
    <row r="43" spans="1:18" ht="20.25">
      <c r="A43" s="191"/>
      <c r="B43" s="1143"/>
      <c r="C43" s="1143"/>
      <c r="D43" s="1143"/>
      <c r="E43" s="1143"/>
      <c r="F43" s="1143"/>
      <c r="G43" s="1143"/>
      <c r="H43" s="11"/>
      <c r="I43" s="11"/>
      <c r="J43" s="6"/>
      <c r="K43" s="6"/>
      <c r="L43" s="6"/>
      <c r="M43" s="6"/>
      <c r="N43" s="6"/>
      <c r="O43" s="6"/>
      <c r="P43" s="6"/>
      <c r="Q43" s="133"/>
      <c r="R43" s="133"/>
    </row>
    <row r="44" spans="1:18" ht="20.25">
      <c r="A44" s="10"/>
      <c r="B44" s="1143"/>
      <c r="C44" s="1143"/>
      <c r="D44" s="1143"/>
      <c r="E44" s="1143"/>
      <c r="F44" s="1143"/>
      <c r="G44" s="1143"/>
      <c r="H44" s="14"/>
      <c r="I44" s="14"/>
      <c r="J44" s="6"/>
      <c r="K44" s="6"/>
      <c r="L44" s="6"/>
      <c r="M44" s="6"/>
      <c r="N44" s="6"/>
      <c r="O44" s="6"/>
      <c r="P44" s="6"/>
      <c r="Q44" s="133"/>
      <c r="R44" s="133"/>
    </row>
    <row r="45" spans="1:18" ht="20.25">
      <c r="A45" s="10"/>
      <c r="B45" s="1143"/>
      <c r="C45" s="1143"/>
      <c r="D45" s="1143"/>
      <c r="E45" s="1143"/>
      <c r="F45" s="1143"/>
      <c r="G45" s="1143"/>
      <c r="H45" s="11"/>
      <c r="I45" s="11"/>
      <c r="J45" s="6"/>
      <c r="K45" s="6"/>
      <c r="L45" s="6"/>
      <c r="M45" s="6"/>
      <c r="N45" s="6"/>
      <c r="O45" s="6"/>
      <c r="P45" s="6"/>
      <c r="Q45" s="133"/>
      <c r="R45" s="133"/>
    </row>
    <row r="46" spans="1:18" ht="20.25">
      <c r="A46" s="10"/>
      <c r="B46" s="14"/>
      <c r="C46" s="14"/>
      <c r="D46" s="14"/>
      <c r="E46" s="14"/>
      <c r="F46" s="14"/>
      <c r="G46" s="14"/>
      <c r="H46" s="14"/>
      <c r="I46" s="14"/>
      <c r="J46" s="6"/>
      <c r="K46" s="6"/>
      <c r="L46" s="6"/>
      <c r="M46" s="6"/>
      <c r="N46" s="6"/>
      <c r="O46" s="6"/>
      <c r="P46" s="6"/>
      <c r="Q46" s="133"/>
      <c r="R46" s="133"/>
    </row>
    <row r="47" spans="1:18" ht="12.75">
      <c r="A47" s="3"/>
      <c r="Q47" s="134"/>
      <c r="R47" s="134"/>
    </row>
  </sheetData>
  <sheetProtection selectLockedCells="1" selectUnlockedCells="1"/>
  <mergeCells count="34">
    <mergeCell ref="A42:C42"/>
    <mergeCell ref="R11:R12"/>
    <mergeCell ref="A13:C13"/>
    <mergeCell ref="A8:C8"/>
    <mergeCell ref="A9:C9"/>
    <mergeCell ref="A11:A12"/>
    <mergeCell ref="B11:B12"/>
    <mergeCell ref="C11:C12"/>
    <mergeCell ref="J11:J12"/>
    <mergeCell ref="A37:B37"/>
    <mergeCell ref="B45:G45"/>
    <mergeCell ref="A26:C26"/>
    <mergeCell ref="A39:C39"/>
    <mergeCell ref="A41:C41"/>
    <mergeCell ref="E11:I11"/>
    <mergeCell ref="B43:G43"/>
    <mergeCell ref="A22:C22"/>
    <mergeCell ref="B44:G44"/>
    <mergeCell ref="A32:C32"/>
    <mergeCell ref="C34:C36"/>
    <mergeCell ref="A1:B1"/>
    <mergeCell ref="K11:O11"/>
    <mergeCell ref="P11:P12"/>
    <mergeCell ref="A3:B3"/>
    <mergeCell ref="A16:C16"/>
    <mergeCell ref="A2:B2"/>
    <mergeCell ref="D34:D36"/>
    <mergeCell ref="C30:C31"/>
    <mergeCell ref="A4:B4"/>
    <mergeCell ref="A6:Q6"/>
    <mergeCell ref="A7:Q7"/>
    <mergeCell ref="Q11:Q12"/>
    <mergeCell ref="C23:C25"/>
    <mergeCell ref="D23:D25"/>
  </mergeCells>
  <hyperlinks>
    <hyperlink ref="D14" r:id="rId1" display="ntmec000123@ya.ru"/>
    <hyperlink ref="D15" r:id="rId2" display="ntmec000123@ya.ru"/>
    <hyperlink ref="D17" r:id="rId3" display="Cheremenina.Larisa@ya.ru"/>
    <hyperlink ref="D18" r:id="rId4" display="arigas17@gmail.com "/>
    <hyperlink ref="D19" r:id="rId5" display="vavilova.alena@bk.ru "/>
    <hyperlink ref="D20" r:id="rId6" display="bvm-3175@yandex.ru"/>
    <hyperlink ref="D21" r:id="rId7" display="smelev1953@gmail.com"/>
    <hyperlink ref="D23" r:id="rId8" display="nyusia2008@rambler.ru "/>
    <hyperlink ref="D27" r:id="rId9" display="evgenianevodnickova@gmail.com"/>
    <hyperlink ref="D28" r:id="rId10" display="karina_kuchkarova@bk.ru"/>
    <hyperlink ref="D29" r:id="rId11" display="bvm-3175@yandex.ru"/>
    <hyperlink ref="D30" r:id="rId12" display="evgenianevodnickova@gmail.com"/>
    <hyperlink ref="D33" r:id="rId13" display="bvm-3175@yandex.ru"/>
    <hyperlink ref="D34" r:id="rId14" display="evgenianevodnickova@gmail.com"/>
  </hyperlinks>
  <printOptions/>
  <pageMargins left="0.2755905511811024" right="0.11811023622047245" top="0.2755905511811024" bottom="0.31496062992125984" header="0.5118110236220472" footer="0.5118110236220472"/>
  <pageSetup horizontalDpi="300" verticalDpi="300" orientation="landscape" paperSize="9" scale="31" r:id="rId17"/>
  <legacyDrawing r:id="rId16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46"/>
  <sheetViews>
    <sheetView view="pageBreakPreview" zoomScale="50" zoomScaleNormal="75" zoomScaleSheetLayoutView="50" zoomScalePageLayoutView="0" workbookViewId="0" topLeftCell="A13">
      <selection activeCell="D22" sqref="D22:D24"/>
    </sheetView>
  </sheetViews>
  <sheetFormatPr defaultColWidth="9.140625" defaultRowHeight="12.75"/>
  <cols>
    <col min="1" max="1" width="22.8515625" style="217" customWidth="1"/>
    <col min="2" max="2" width="132.8515625" style="4" customWidth="1"/>
    <col min="3" max="3" width="47.421875" style="4" customWidth="1"/>
    <col min="4" max="4" width="55.140625" style="4" customWidth="1"/>
    <col min="5" max="8" width="10.7109375" style="4" customWidth="1"/>
    <col min="9" max="9" width="14.421875" style="4" customWidth="1"/>
    <col min="10" max="10" width="11.140625" style="4" customWidth="1"/>
    <col min="11" max="13" width="10.7109375" style="4" customWidth="1"/>
    <col min="14" max="14" width="12.8515625" style="4" customWidth="1"/>
    <col min="15" max="15" width="12.140625" style="4" customWidth="1"/>
    <col min="16" max="16" width="11.7109375" style="4" customWidth="1"/>
    <col min="17" max="17" width="15.7109375" style="375" customWidth="1"/>
    <col min="18" max="18" width="17.421875" style="375" customWidth="1"/>
    <col min="19" max="16384" width="9.140625" style="4" customWidth="1"/>
  </cols>
  <sheetData>
    <row r="1" spans="1:4" ht="42" customHeight="1">
      <c r="A1" s="1095" t="s">
        <v>13</v>
      </c>
      <c r="B1" s="1095"/>
      <c r="C1" s="1"/>
      <c r="D1" s="1"/>
    </row>
    <row r="2" spans="1:4" ht="36" customHeight="1">
      <c r="A2" s="1095" t="s">
        <v>27</v>
      </c>
      <c r="B2" s="1095"/>
      <c r="C2" s="1"/>
      <c r="D2" s="1"/>
    </row>
    <row r="3" spans="1:4" ht="40.5" customHeight="1">
      <c r="A3" s="1095" t="s">
        <v>28</v>
      </c>
      <c r="B3" s="1095"/>
      <c r="C3" s="1"/>
      <c r="D3" s="1"/>
    </row>
    <row r="4" spans="1:4" ht="39" customHeight="1">
      <c r="A4" s="1095" t="s">
        <v>416</v>
      </c>
      <c r="B4" s="1095"/>
      <c r="C4" s="1"/>
      <c r="D4" s="1"/>
    </row>
    <row r="5" spans="2:4" ht="23.25">
      <c r="B5" s="16"/>
      <c r="C5" s="1"/>
      <c r="D5" s="1"/>
    </row>
    <row r="6" spans="1:17" ht="48.75" customHeight="1">
      <c r="A6" s="1096" t="s">
        <v>442</v>
      </c>
      <c r="B6" s="1096"/>
      <c r="C6" s="1096"/>
      <c r="D6" s="1096"/>
      <c r="E6" s="1096"/>
      <c r="F6" s="1096"/>
      <c r="G6" s="1096"/>
      <c r="H6" s="1096"/>
      <c r="I6" s="1096"/>
      <c r="J6" s="1096"/>
      <c r="K6" s="1096"/>
      <c r="L6" s="1096"/>
      <c r="M6" s="1096"/>
      <c r="N6" s="1096"/>
      <c r="O6" s="1096"/>
      <c r="P6" s="1096"/>
      <c r="Q6" s="1096"/>
    </row>
    <row r="7" spans="1:17" ht="41.25" customHeight="1">
      <c r="A7" s="1097" t="s">
        <v>473</v>
      </c>
      <c r="B7" s="1097"/>
      <c r="C7" s="1097"/>
      <c r="D7" s="1097"/>
      <c r="E7" s="1097"/>
      <c r="F7" s="1097"/>
      <c r="G7" s="1097"/>
      <c r="H7" s="1097"/>
      <c r="I7" s="1097"/>
      <c r="J7" s="1097"/>
      <c r="K7" s="1097"/>
      <c r="L7" s="1097"/>
      <c r="M7" s="1097"/>
      <c r="N7" s="1097"/>
      <c r="O7" s="1097"/>
      <c r="P7" s="1097"/>
      <c r="Q7" s="1097"/>
    </row>
    <row r="8" spans="1:18" s="134" customFormat="1" ht="39.75" customHeight="1">
      <c r="A8" s="1098" t="s">
        <v>15</v>
      </c>
      <c r="B8" s="1098"/>
      <c r="C8" s="1098"/>
      <c r="D8" s="901"/>
      <c r="E8" s="142"/>
      <c r="F8" s="142"/>
      <c r="G8" s="142"/>
      <c r="H8" s="143"/>
      <c r="I8" s="143"/>
      <c r="J8" s="143"/>
      <c r="K8" s="143"/>
      <c r="L8" s="142"/>
      <c r="M8" s="142"/>
      <c r="N8" s="142"/>
      <c r="O8" s="142"/>
      <c r="P8" s="142"/>
      <c r="Q8" s="376"/>
      <c r="R8" s="375"/>
    </row>
    <row r="9" spans="1:18" s="134" customFormat="1" ht="39.75" customHeight="1">
      <c r="A9" s="1098" t="s">
        <v>608</v>
      </c>
      <c r="B9" s="1098"/>
      <c r="C9" s="1098"/>
      <c r="D9" s="901"/>
      <c r="E9" s="142"/>
      <c r="F9" s="142"/>
      <c r="G9" s="142"/>
      <c r="H9" s="143"/>
      <c r="I9" s="143"/>
      <c r="J9" s="143"/>
      <c r="K9" s="143"/>
      <c r="L9" s="142"/>
      <c r="M9" s="142"/>
      <c r="N9" s="142"/>
      <c r="O9" s="142"/>
      <c r="P9" s="142"/>
      <c r="Q9" s="376"/>
      <c r="R9" s="375"/>
    </row>
    <row r="10" spans="1:17" ht="18.75" thickBot="1">
      <c r="A10" s="501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377"/>
    </row>
    <row r="11" spans="1:18" ht="42" customHeight="1" thickBot="1">
      <c r="A11" s="1099" t="s">
        <v>0</v>
      </c>
      <c r="B11" s="1101" t="s">
        <v>14</v>
      </c>
      <c r="C11" s="1103" t="s">
        <v>5</v>
      </c>
      <c r="D11" s="915"/>
      <c r="E11" s="1105" t="s">
        <v>448</v>
      </c>
      <c r="F11" s="1106"/>
      <c r="G11" s="1106"/>
      <c r="H11" s="1106"/>
      <c r="I11" s="1107"/>
      <c r="J11" s="1108" t="s">
        <v>1</v>
      </c>
      <c r="K11" s="1110" t="s">
        <v>285</v>
      </c>
      <c r="L11" s="1111"/>
      <c r="M11" s="1112"/>
      <c r="N11" s="1111"/>
      <c r="O11" s="1113"/>
      <c r="P11" s="1114" t="s">
        <v>1</v>
      </c>
      <c r="Q11" s="1115" t="s">
        <v>6</v>
      </c>
      <c r="R11" s="1117" t="s">
        <v>8</v>
      </c>
    </row>
    <row r="12" spans="1:18" ht="120" customHeight="1" thickBot="1">
      <c r="A12" s="1100"/>
      <c r="B12" s="1102"/>
      <c r="C12" s="1104"/>
      <c r="D12" s="916" t="s">
        <v>594</v>
      </c>
      <c r="E12" s="144" t="s">
        <v>10</v>
      </c>
      <c r="F12" s="144"/>
      <c r="G12" s="144" t="s">
        <v>11</v>
      </c>
      <c r="H12" s="144" t="s">
        <v>12</v>
      </c>
      <c r="I12" s="145" t="s">
        <v>7</v>
      </c>
      <c r="J12" s="1109"/>
      <c r="K12" s="29" t="s">
        <v>10</v>
      </c>
      <c r="L12" s="144"/>
      <c r="M12" s="146" t="s">
        <v>11</v>
      </c>
      <c r="N12" s="144" t="s">
        <v>12</v>
      </c>
      <c r="O12" s="144" t="s">
        <v>7</v>
      </c>
      <c r="P12" s="1109"/>
      <c r="Q12" s="1116"/>
      <c r="R12" s="1118"/>
    </row>
    <row r="13" spans="1:18" s="428" customFormat="1" ht="34.5" customHeight="1" thickBot="1">
      <c r="A13" s="1119" t="s">
        <v>19</v>
      </c>
      <c r="B13" s="1120"/>
      <c r="C13" s="1120"/>
      <c r="D13" s="964"/>
      <c r="E13" s="25"/>
      <c r="F13" s="21"/>
      <c r="G13" s="21"/>
      <c r="H13" s="21"/>
      <c r="I13" s="60"/>
      <c r="J13" s="490"/>
      <c r="K13" s="491"/>
      <c r="L13" s="492"/>
      <c r="M13" s="493"/>
      <c r="N13" s="492"/>
      <c r="O13" s="494"/>
      <c r="P13" s="495"/>
      <c r="Q13" s="496"/>
      <c r="R13" s="363"/>
    </row>
    <row r="14" spans="1:18" s="428" customFormat="1" ht="43.5" customHeight="1">
      <c r="A14" s="371" t="s">
        <v>112</v>
      </c>
      <c r="B14" s="517" t="s">
        <v>3</v>
      </c>
      <c r="C14" s="519" t="s">
        <v>259</v>
      </c>
      <c r="D14" s="960" t="s">
        <v>597</v>
      </c>
      <c r="E14" s="84">
        <v>2</v>
      </c>
      <c r="F14" s="69"/>
      <c r="G14" s="69">
        <v>28</v>
      </c>
      <c r="H14" s="69">
        <f>E14+G14</f>
        <v>30</v>
      </c>
      <c r="I14" s="85">
        <f>H14/10</f>
        <v>3</v>
      </c>
      <c r="J14" s="498" t="s">
        <v>18</v>
      </c>
      <c r="K14" s="84"/>
      <c r="L14" s="75"/>
      <c r="M14" s="69">
        <v>32</v>
      </c>
      <c r="N14" s="69">
        <f>K14+M14</f>
        <v>32</v>
      </c>
      <c r="O14" s="85">
        <f>N14/15</f>
        <v>2.1333333333333333</v>
      </c>
      <c r="P14" s="498" t="s">
        <v>18</v>
      </c>
      <c r="Q14" s="801">
        <f>R14</f>
        <v>62</v>
      </c>
      <c r="R14" s="802">
        <f>N14+H14</f>
        <v>62</v>
      </c>
    </row>
    <row r="15" spans="1:18" s="428" customFormat="1" ht="48" customHeight="1" thickBot="1">
      <c r="A15" s="373" t="s">
        <v>114</v>
      </c>
      <c r="B15" s="518" t="s">
        <v>2</v>
      </c>
      <c r="C15" s="520" t="s">
        <v>585</v>
      </c>
      <c r="D15" s="920" t="s">
        <v>595</v>
      </c>
      <c r="E15" s="334">
        <v>2</v>
      </c>
      <c r="F15" s="87"/>
      <c r="G15" s="87">
        <v>22</v>
      </c>
      <c r="H15" s="87">
        <f>E15+G15</f>
        <v>24</v>
      </c>
      <c r="I15" s="335">
        <f>H15/10</f>
        <v>2.4</v>
      </c>
      <c r="J15" s="342" t="s">
        <v>18</v>
      </c>
      <c r="K15" s="334"/>
      <c r="L15" s="87"/>
      <c r="M15" s="87">
        <v>30</v>
      </c>
      <c r="N15" s="87">
        <f>K15+M15</f>
        <v>30</v>
      </c>
      <c r="O15" s="335">
        <f>N15/15</f>
        <v>2</v>
      </c>
      <c r="P15" s="516" t="s">
        <v>18</v>
      </c>
      <c r="Q15" s="803">
        <f aca="true" t="shared" si="0" ref="Q15:Q35">R15</f>
        <v>54</v>
      </c>
      <c r="R15" s="382">
        <f aca="true" t="shared" si="1" ref="R15:R35">N15+H15</f>
        <v>54</v>
      </c>
    </row>
    <row r="16" spans="1:18" s="428" customFormat="1" ht="41.25" customHeight="1" thickBot="1">
      <c r="A16" s="1305" t="s">
        <v>116</v>
      </c>
      <c r="B16" s="1306"/>
      <c r="C16" s="1306"/>
      <c r="D16" s="926"/>
      <c r="E16" s="37"/>
      <c r="F16" s="38"/>
      <c r="G16" s="38"/>
      <c r="H16" s="38"/>
      <c r="I16" s="36"/>
      <c r="J16" s="56"/>
      <c r="K16" s="140"/>
      <c r="L16" s="41"/>
      <c r="M16" s="41"/>
      <c r="N16" s="41"/>
      <c r="O16" s="89"/>
      <c r="P16" s="295"/>
      <c r="Q16" s="804"/>
      <c r="R16" s="805"/>
    </row>
    <row r="17" spans="1:18" s="428" customFormat="1" ht="37.5" customHeight="1">
      <c r="A17" s="504" t="s">
        <v>37</v>
      </c>
      <c r="B17" s="502" t="s">
        <v>213</v>
      </c>
      <c r="C17" s="164" t="s">
        <v>162</v>
      </c>
      <c r="D17" s="961" t="s">
        <v>604</v>
      </c>
      <c r="E17" s="31"/>
      <c r="F17" s="32"/>
      <c r="G17" s="32"/>
      <c r="H17" s="32"/>
      <c r="I17" s="33"/>
      <c r="J17" s="141"/>
      <c r="K17" s="46">
        <v>38</v>
      </c>
      <c r="L17" s="32"/>
      <c r="M17" s="32">
        <v>52</v>
      </c>
      <c r="N17" s="32">
        <f>K17+M17</f>
        <v>90</v>
      </c>
      <c r="O17" s="33">
        <f>N17/15</f>
        <v>6</v>
      </c>
      <c r="P17" s="54" t="s">
        <v>17</v>
      </c>
      <c r="Q17" s="806">
        <f t="shared" si="0"/>
        <v>90</v>
      </c>
      <c r="R17" s="807">
        <f t="shared" si="1"/>
        <v>90</v>
      </c>
    </row>
    <row r="18" spans="1:18" s="428" customFormat="1" ht="37.5" customHeight="1">
      <c r="A18" s="505" t="s">
        <v>25</v>
      </c>
      <c r="B18" s="503" t="s">
        <v>446</v>
      </c>
      <c r="C18" s="95" t="s">
        <v>72</v>
      </c>
      <c r="D18" s="962" t="s">
        <v>609</v>
      </c>
      <c r="E18" s="19">
        <v>26</v>
      </c>
      <c r="F18" s="17"/>
      <c r="G18" s="17">
        <v>36</v>
      </c>
      <c r="H18" s="17">
        <f>E18+G18</f>
        <v>62</v>
      </c>
      <c r="I18" s="33">
        <f>H18/10</f>
        <v>6.2</v>
      </c>
      <c r="J18" s="42" t="s">
        <v>18</v>
      </c>
      <c r="K18" s="47"/>
      <c r="L18" s="18"/>
      <c r="M18" s="17"/>
      <c r="N18" s="17"/>
      <c r="O18" s="52"/>
      <c r="P18" s="345"/>
      <c r="Q18" s="506">
        <f t="shared" si="0"/>
        <v>62</v>
      </c>
      <c r="R18" s="800">
        <f t="shared" si="1"/>
        <v>62</v>
      </c>
    </row>
    <row r="19" spans="1:18" s="428" customFormat="1" ht="37.5" customHeight="1">
      <c r="A19" s="505" t="s">
        <v>40</v>
      </c>
      <c r="B19" s="503" t="s">
        <v>447</v>
      </c>
      <c r="C19" s="95" t="s">
        <v>602</v>
      </c>
      <c r="D19" s="962" t="s">
        <v>603</v>
      </c>
      <c r="E19" s="19"/>
      <c r="F19" s="17"/>
      <c r="G19" s="17"/>
      <c r="H19" s="17"/>
      <c r="I19" s="33"/>
      <c r="J19" s="42"/>
      <c r="K19" s="47">
        <v>26</v>
      </c>
      <c r="L19" s="18"/>
      <c r="M19" s="17">
        <v>36</v>
      </c>
      <c r="N19" s="17">
        <f>K19+M19</f>
        <v>62</v>
      </c>
      <c r="O19" s="52">
        <f>N19/15</f>
        <v>4.133333333333334</v>
      </c>
      <c r="P19" s="345" t="s">
        <v>18</v>
      </c>
      <c r="Q19" s="506">
        <f t="shared" si="0"/>
        <v>62</v>
      </c>
      <c r="R19" s="800">
        <f t="shared" si="1"/>
        <v>62</v>
      </c>
    </row>
    <row r="20" spans="1:18" s="428" customFormat="1" ht="37.5" customHeight="1" thickBot="1">
      <c r="A20" s="505" t="s">
        <v>80</v>
      </c>
      <c r="B20" s="503" t="s">
        <v>41</v>
      </c>
      <c r="C20" s="95" t="s">
        <v>142</v>
      </c>
      <c r="D20" s="962" t="s">
        <v>611</v>
      </c>
      <c r="E20" s="19">
        <v>24</v>
      </c>
      <c r="F20" s="17"/>
      <c r="G20" s="17"/>
      <c r="H20" s="17">
        <f>E20+G20</f>
        <v>24</v>
      </c>
      <c r="I20" s="33">
        <f>H20/10</f>
        <v>2.4</v>
      </c>
      <c r="J20" s="129"/>
      <c r="K20" s="47">
        <v>6</v>
      </c>
      <c r="L20" s="166"/>
      <c r="M20" s="17">
        <v>38</v>
      </c>
      <c r="N20" s="17">
        <f>K20+M20</f>
        <v>44</v>
      </c>
      <c r="O20" s="52">
        <f>N20/15</f>
        <v>2.933333333333333</v>
      </c>
      <c r="P20" s="345"/>
      <c r="Q20" s="506">
        <f>R20</f>
        <v>68</v>
      </c>
      <c r="R20" s="800">
        <f>N20+H20</f>
        <v>68</v>
      </c>
    </row>
    <row r="21" spans="1:18" s="428" customFormat="1" ht="42.75" customHeight="1" thickBot="1">
      <c r="A21" s="1264" t="s">
        <v>253</v>
      </c>
      <c r="B21" s="1265"/>
      <c r="C21" s="1265"/>
      <c r="D21" s="926"/>
      <c r="E21" s="37"/>
      <c r="F21" s="38"/>
      <c r="G21" s="38"/>
      <c r="H21" s="38"/>
      <c r="I21" s="36"/>
      <c r="J21" s="56" t="s">
        <v>17</v>
      </c>
      <c r="K21" s="53"/>
      <c r="L21" s="45"/>
      <c r="M21" s="38"/>
      <c r="N21" s="38"/>
      <c r="O21" s="51"/>
      <c r="P21" s="56"/>
      <c r="Q21" s="205"/>
      <c r="R21" s="353"/>
    </row>
    <row r="22" spans="1:18" s="428" customFormat="1" ht="40.5" customHeight="1">
      <c r="A22" s="794" t="s">
        <v>272</v>
      </c>
      <c r="B22" s="795" t="s">
        <v>449</v>
      </c>
      <c r="C22" s="1331" t="s">
        <v>341</v>
      </c>
      <c r="D22" s="1330" t="s">
        <v>606</v>
      </c>
      <c r="E22" s="31">
        <v>46</v>
      </c>
      <c r="F22" s="32"/>
      <c r="G22" s="32">
        <v>46</v>
      </c>
      <c r="H22" s="32">
        <f>E22+G22</f>
        <v>92</v>
      </c>
      <c r="I22" s="33">
        <f>H22/10</f>
        <v>9.2</v>
      </c>
      <c r="J22" s="54" t="s">
        <v>101</v>
      </c>
      <c r="K22" s="46"/>
      <c r="L22" s="34"/>
      <c r="M22" s="32"/>
      <c r="N22" s="32"/>
      <c r="O22" s="50"/>
      <c r="P22" s="54"/>
      <c r="Q22" s="206">
        <f>R22</f>
        <v>92</v>
      </c>
      <c r="R22" s="808">
        <f>N22+H22</f>
        <v>92</v>
      </c>
    </row>
    <row r="23" spans="1:18" s="428" customFormat="1" ht="40.5" customHeight="1">
      <c r="A23" s="796" t="s">
        <v>176</v>
      </c>
      <c r="B23" s="372" t="s">
        <v>319</v>
      </c>
      <c r="C23" s="1331"/>
      <c r="D23" s="1318"/>
      <c r="E23" s="19"/>
      <c r="F23" s="17"/>
      <c r="G23" s="17">
        <v>36</v>
      </c>
      <c r="H23" s="17"/>
      <c r="I23" s="26"/>
      <c r="J23" s="1129" t="s">
        <v>18</v>
      </c>
      <c r="K23" s="47"/>
      <c r="L23" s="18"/>
      <c r="M23" s="17"/>
      <c r="N23" s="17"/>
      <c r="O23" s="52"/>
      <c r="P23" s="42"/>
      <c r="Q23" s="381"/>
      <c r="R23" s="800"/>
    </row>
    <row r="24" spans="1:18" s="428" customFormat="1" ht="40.5" customHeight="1" thickBot="1">
      <c r="A24" s="522" t="s">
        <v>177</v>
      </c>
      <c r="B24" s="212" t="s">
        <v>24</v>
      </c>
      <c r="C24" s="1332"/>
      <c r="D24" s="1319"/>
      <c r="E24" s="105"/>
      <c r="F24" s="41"/>
      <c r="G24" s="41">
        <v>144</v>
      </c>
      <c r="H24" s="41"/>
      <c r="I24" s="86"/>
      <c r="J24" s="1130"/>
      <c r="K24" s="140"/>
      <c r="L24" s="44"/>
      <c r="M24" s="41"/>
      <c r="N24" s="41"/>
      <c r="O24" s="89"/>
      <c r="P24" s="43"/>
      <c r="Q24" s="809"/>
      <c r="R24" s="805"/>
    </row>
    <row r="25" spans="1:18" s="428" customFormat="1" ht="45" customHeight="1" thickBot="1">
      <c r="A25" s="1123" t="s">
        <v>274</v>
      </c>
      <c r="B25" s="1124"/>
      <c r="C25" s="1329"/>
      <c r="D25" s="965"/>
      <c r="E25" s="105"/>
      <c r="F25" s="41"/>
      <c r="G25" s="41"/>
      <c r="H25" s="41"/>
      <c r="I25" s="86"/>
      <c r="J25" s="43"/>
      <c r="K25" s="140"/>
      <c r="L25" s="44"/>
      <c r="M25" s="41"/>
      <c r="N25" s="41"/>
      <c r="O25" s="89"/>
      <c r="P25" s="43" t="s">
        <v>17</v>
      </c>
      <c r="Q25" s="809"/>
      <c r="R25" s="805"/>
    </row>
    <row r="26" spans="1:18" s="428" customFormat="1" ht="39.75" customHeight="1">
      <c r="A26" s="510" t="s">
        <v>196</v>
      </c>
      <c r="B26" s="508" t="s">
        <v>275</v>
      </c>
      <c r="C26" s="554" t="s">
        <v>589</v>
      </c>
      <c r="D26" s="957" t="s">
        <v>601</v>
      </c>
      <c r="E26" s="31"/>
      <c r="F26" s="32"/>
      <c r="G26" s="32"/>
      <c r="H26" s="32"/>
      <c r="I26" s="33"/>
      <c r="J26" s="54"/>
      <c r="K26" s="46">
        <v>60</v>
      </c>
      <c r="L26" s="34"/>
      <c r="M26" s="32">
        <v>50</v>
      </c>
      <c r="N26" s="32">
        <f>K26+M26</f>
        <v>110</v>
      </c>
      <c r="O26" s="50">
        <f>N26/15</f>
        <v>7.333333333333333</v>
      </c>
      <c r="P26" s="54" t="s">
        <v>18</v>
      </c>
      <c r="Q26" s="206">
        <f t="shared" si="0"/>
        <v>110</v>
      </c>
      <c r="R26" s="808">
        <f t="shared" si="1"/>
        <v>110</v>
      </c>
    </row>
    <row r="27" spans="1:18" s="428" customFormat="1" ht="39.75" customHeight="1">
      <c r="A27" s="511" t="s">
        <v>63</v>
      </c>
      <c r="B27" s="509" t="s">
        <v>276</v>
      </c>
      <c r="C27" s="555" t="s">
        <v>317</v>
      </c>
      <c r="D27" s="958" t="s">
        <v>612</v>
      </c>
      <c r="E27" s="19"/>
      <c r="F27" s="17"/>
      <c r="G27" s="17"/>
      <c r="H27" s="17"/>
      <c r="I27" s="26"/>
      <c r="J27" s="42"/>
      <c r="K27" s="47">
        <v>30</v>
      </c>
      <c r="L27" s="18"/>
      <c r="M27" s="17">
        <v>44</v>
      </c>
      <c r="N27" s="17">
        <f>K27+M27</f>
        <v>74</v>
      </c>
      <c r="O27" s="50">
        <f>N27/15</f>
        <v>4.933333333333334</v>
      </c>
      <c r="P27" s="42" t="s">
        <v>18</v>
      </c>
      <c r="Q27" s="381">
        <f t="shared" si="0"/>
        <v>74</v>
      </c>
      <c r="R27" s="800">
        <f t="shared" si="1"/>
        <v>74</v>
      </c>
    </row>
    <row r="28" spans="1:18" s="428" customFormat="1" ht="51.75" customHeight="1">
      <c r="A28" s="511" t="s">
        <v>286</v>
      </c>
      <c r="B28" s="509" t="s">
        <v>278</v>
      </c>
      <c r="C28" s="798" t="s">
        <v>583</v>
      </c>
      <c r="D28" s="959" t="s">
        <v>600</v>
      </c>
      <c r="E28" s="19"/>
      <c r="F28" s="17"/>
      <c r="G28" s="17"/>
      <c r="H28" s="17"/>
      <c r="I28" s="26"/>
      <c r="J28" s="42"/>
      <c r="K28" s="47">
        <v>40</v>
      </c>
      <c r="L28" s="18"/>
      <c r="M28" s="17">
        <v>58</v>
      </c>
      <c r="N28" s="17">
        <f>K28+M28</f>
        <v>98</v>
      </c>
      <c r="O28" s="50">
        <f>N28/15</f>
        <v>6.533333333333333</v>
      </c>
      <c r="P28" s="42" t="s">
        <v>279</v>
      </c>
      <c r="Q28" s="381">
        <f t="shared" si="0"/>
        <v>98</v>
      </c>
      <c r="R28" s="800">
        <f t="shared" si="1"/>
        <v>98</v>
      </c>
    </row>
    <row r="29" spans="1:18" s="428" customFormat="1" ht="33.75" customHeight="1">
      <c r="A29" s="512" t="s">
        <v>65</v>
      </c>
      <c r="B29" s="368" t="s">
        <v>26</v>
      </c>
      <c r="C29" s="1134" t="s">
        <v>589</v>
      </c>
      <c r="D29" s="963" t="s">
        <v>601</v>
      </c>
      <c r="E29" s="31"/>
      <c r="F29" s="32"/>
      <c r="G29" s="32"/>
      <c r="H29" s="32"/>
      <c r="I29" s="33"/>
      <c r="J29" s="54"/>
      <c r="K29" s="46"/>
      <c r="L29" s="34"/>
      <c r="M29" s="32">
        <v>36</v>
      </c>
      <c r="N29" s="32"/>
      <c r="O29" s="50"/>
      <c r="P29" s="1129" t="s">
        <v>18</v>
      </c>
      <c r="Q29" s="206">
        <f t="shared" si="0"/>
        <v>0</v>
      </c>
      <c r="R29" s="808">
        <f t="shared" si="1"/>
        <v>0</v>
      </c>
    </row>
    <row r="30" spans="1:18" s="428" customFormat="1" ht="33.75" customHeight="1" thickBot="1">
      <c r="A30" s="373" t="s">
        <v>66</v>
      </c>
      <c r="B30" s="419" t="s">
        <v>24</v>
      </c>
      <c r="C30" s="1135"/>
      <c r="D30" s="935"/>
      <c r="E30" s="334"/>
      <c r="F30" s="87"/>
      <c r="G30" s="87"/>
      <c r="H30" s="87"/>
      <c r="I30" s="335"/>
      <c r="J30" s="55"/>
      <c r="K30" s="48"/>
      <c r="L30" s="35"/>
      <c r="M30" s="23">
        <v>144</v>
      </c>
      <c r="N30" s="23"/>
      <c r="O30" s="65"/>
      <c r="P30" s="1130"/>
      <c r="Q30" s="544">
        <f t="shared" si="0"/>
        <v>0</v>
      </c>
      <c r="R30" s="765">
        <f t="shared" si="1"/>
        <v>0</v>
      </c>
    </row>
    <row r="31" spans="1:18" s="428" customFormat="1" ht="40.5" customHeight="1" thickBot="1">
      <c r="A31" s="1131" t="s">
        <v>280</v>
      </c>
      <c r="B31" s="1132"/>
      <c r="C31" s="1132"/>
      <c r="D31" s="951"/>
      <c r="E31" s="38"/>
      <c r="F31" s="38"/>
      <c r="G31" s="38"/>
      <c r="H31" s="38"/>
      <c r="I31" s="51"/>
      <c r="J31" s="56"/>
      <c r="K31" s="53"/>
      <c r="L31" s="45"/>
      <c r="M31" s="38"/>
      <c r="N31" s="38"/>
      <c r="O31" s="51"/>
      <c r="P31" s="56" t="s">
        <v>17</v>
      </c>
      <c r="Q31" s="205"/>
      <c r="R31" s="353"/>
    </row>
    <row r="32" spans="1:18" s="428" customFormat="1" ht="37.5" customHeight="1">
      <c r="A32" s="371" t="s">
        <v>219</v>
      </c>
      <c r="B32" s="513" t="s">
        <v>287</v>
      </c>
      <c r="C32" s="799" t="s">
        <v>589</v>
      </c>
      <c r="D32" s="957" t="s">
        <v>601</v>
      </c>
      <c r="E32" s="46">
        <v>34</v>
      </c>
      <c r="F32" s="32"/>
      <c r="G32" s="32">
        <v>58</v>
      </c>
      <c r="H32" s="32">
        <f>E32+G32</f>
        <v>92</v>
      </c>
      <c r="I32" s="50">
        <f>H32/10</f>
        <v>9.2</v>
      </c>
      <c r="J32" s="54" t="s">
        <v>18</v>
      </c>
      <c r="K32" s="46"/>
      <c r="L32" s="34"/>
      <c r="M32" s="32"/>
      <c r="N32" s="32"/>
      <c r="O32" s="50"/>
      <c r="P32" s="54"/>
      <c r="Q32" s="206">
        <f t="shared" si="0"/>
        <v>92</v>
      </c>
      <c r="R32" s="354">
        <f t="shared" si="1"/>
        <v>92</v>
      </c>
    </row>
    <row r="33" spans="1:18" s="475" customFormat="1" ht="37.5" customHeight="1">
      <c r="A33" s="372" t="s">
        <v>288</v>
      </c>
      <c r="B33" s="369" t="s">
        <v>289</v>
      </c>
      <c r="C33" s="797" t="s">
        <v>590</v>
      </c>
      <c r="D33" s="967" t="s">
        <v>600</v>
      </c>
      <c r="E33" s="47">
        <v>16</v>
      </c>
      <c r="F33" s="17"/>
      <c r="G33" s="17">
        <v>20</v>
      </c>
      <c r="H33" s="17">
        <f>E33+G33</f>
        <v>36</v>
      </c>
      <c r="I33" s="50">
        <f>H33/10</f>
        <v>3.6</v>
      </c>
      <c r="J33" s="42" t="s">
        <v>29</v>
      </c>
      <c r="K33" s="47"/>
      <c r="L33" s="18"/>
      <c r="M33" s="17"/>
      <c r="N33" s="17"/>
      <c r="O33" s="52"/>
      <c r="P33" s="42"/>
      <c r="Q33" s="381">
        <f t="shared" si="0"/>
        <v>36</v>
      </c>
      <c r="R33" s="355">
        <f t="shared" si="1"/>
        <v>36</v>
      </c>
    </row>
    <row r="34" spans="1:18" s="428" customFormat="1" ht="37.5" customHeight="1">
      <c r="A34" s="372" t="s">
        <v>220</v>
      </c>
      <c r="B34" s="369" t="s">
        <v>26</v>
      </c>
      <c r="C34" s="1212" t="s">
        <v>589</v>
      </c>
      <c r="D34" s="1328" t="s">
        <v>601</v>
      </c>
      <c r="E34" s="47"/>
      <c r="F34" s="17"/>
      <c r="G34" s="17"/>
      <c r="H34" s="17"/>
      <c r="I34" s="52"/>
      <c r="J34" s="42"/>
      <c r="K34" s="47"/>
      <c r="L34" s="18"/>
      <c r="M34" s="17">
        <v>36</v>
      </c>
      <c r="N34" s="17"/>
      <c r="O34" s="52"/>
      <c r="P34" s="1129" t="s">
        <v>101</v>
      </c>
      <c r="Q34" s="381">
        <f t="shared" si="0"/>
        <v>0</v>
      </c>
      <c r="R34" s="355">
        <f t="shared" si="1"/>
        <v>0</v>
      </c>
    </row>
    <row r="35" spans="1:18" s="428" customFormat="1" ht="37.5" customHeight="1" thickBot="1">
      <c r="A35" s="514" t="s">
        <v>221</v>
      </c>
      <c r="B35" s="419" t="s">
        <v>24</v>
      </c>
      <c r="C35" s="1213"/>
      <c r="D35" s="1213"/>
      <c r="E35" s="48"/>
      <c r="F35" s="23"/>
      <c r="G35" s="23"/>
      <c r="H35" s="23"/>
      <c r="I35" s="65"/>
      <c r="J35" s="55"/>
      <c r="K35" s="48"/>
      <c r="L35" s="35"/>
      <c r="M35" s="23">
        <v>108</v>
      </c>
      <c r="N35" s="23"/>
      <c r="O35" s="65"/>
      <c r="P35" s="1130"/>
      <c r="Q35" s="544">
        <f t="shared" si="0"/>
        <v>0</v>
      </c>
      <c r="R35" s="356">
        <f t="shared" si="1"/>
        <v>0</v>
      </c>
    </row>
    <row r="36" spans="1:18" s="428" customFormat="1" ht="49.5" customHeight="1" thickBot="1">
      <c r="A36" s="1138" t="s">
        <v>4</v>
      </c>
      <c r="B36" s="1139"/>
      <c r="C36" s="295"/>
      <c r="D36" s="295"/>
      <c r="E36" s="417">
        <f>SUM(E14:E35)</f>
        <v>150</v>
      </c>
      <c r="F36" s="121">
        <f>SUM(F14:F35)</f>
        <v>0</v>
      </c>
      <c r="G36" s="121">
        <f>SUM(G14:G35)</f>
        <v>390</v>
      </c>
      <c r="H36" s="121">
        <f>SUM(H14:H35)</f>
        <v>360</v>
      </c>
      <c r="I36" s="409">
        <f>SUM(I14:I35)</f>
        <v>36.00000000000001</v>
      </c>
      <c r="J36" s="91"/>
      <c r="K36" s="417">
        <f>SUM(K14:K35)</f>
        <v>200</v>
      </c>
      <c r="L36" s="367">
        <f>SUM(L14:L35)</f>
        <v>0</v>
      </c>
      <c r="M36" s="367">
        <f>SUM(M14:M35)</f>
        <v>664</v>
      </c>
      <c r="N36" s="367">
        <f>SUM(N14:N35)</f>
        <v>540</v>
      </c>
      <c r="O36" s="196">
        <f>SUM(O14:O35)</f>
        <v>36</v>
      </c>
      <c r="P36" s="91"/>
      <c r="Q36" s="515">
        <f>N36+H36</f>
        <v>900</v>
      </c>
      <c r="R36" s="416">
        <f>SUM(R14:R35)</f>
        <v>900</v>
      </c>
    </row>
    <row r="37" spans="1:18" s="428" customFormat="1" ht="21.75" customHeight="1">
      <c r="A37" s="135"/>
      <c r="B37" s="8"/>
      <c r="C37" s="9"/>
      <c r="D37" s="9"/>
      <c r="E37" s="8"/>
      <c r="F37" s="8"/>
      <c r="G37" s="8"/>
      <c r="H37" s="7"/>
      <c r="I37" s="7"/>
      <c r="J37" s="6"/>
      <c r="K37" s="6"/>
      <c r="L37" s="6"/>
      <c r="M37" s="6"/>
      <c r="N37" s="6"/>
      <c r="O37" s="6"/>
      <c r="P37" s="6"/>
      <c r="Q37" s="385"/>
      <c r="R37" s="385"/>
    </row>
    <row r="38" spans="1:18" s="475" customFormat="1" ht="42" customHeight="1">
      <c r="A38" s="1140" t="s">
        <v>420</v>
      </c>
      <c r="B38" s="1140"/>
      <c r="C38" s="1140"/>
      <c r="D38" s="903"/>
      <c r="E38" s="8"/>
      <c r="F38" s="8"/>
      <c r="G38" s="8"/>
      <c r="H38" s="8"/>
      <c r="I38" s="8"/>
      <c r="J38" s="190"/>
      <c r="K38" s="190"/>
      <c r="L38" s="190"/>
      <c r="M38" s="190"/>
      <c r="N38" s="6"/>
      <c r="O38" s="6"/>
      <c r="P38" s="6"/>
      <c r="Q38" s="385"/>
      <c r="R38" s="385"/>
    </row>
    <row r="39" spans="1:18" s="428" customFormat="1" ht="10.5" customHeight="1">
      <c r="A39" s="132"/>
      <c r="B39" s="8"/>
      <c r="C39" s="1327"/>
      <c r="D39" s="1327"/>
      <c r="E39" s="1327"/>
      <c r="F39" s="1327"/>
      <c r="G39" s="1327"/>
      <c r="H39" s="1327"/>
      <c r="I39" s="1327"/>
      <c r="J39" s="1327"/>
      <c r="K39" s="1327"/>
      <c r="L39" s="1327"/>
      <c r="M39" s="1327"/>
      <c r="N39" s="1327"/>
      <c r="O39" s="1327"/>
      <c r="P39" s="1327"/>
      <c r="Q39" s="1327"/>
      <c r="R39" s="1327"/>
    </row>
    <row r="40" spans="1:18" s="428" customFormat="1" ht="42" customHeight="1">
      <c r="A40" s="1145" t="s">
        <v>421</v>
      </c>
      <c r="B40" s="1145"/>
      <c r="C40" s="1145"/>
      <c r="D40" s="656"/>
      <c r="E40" s="8"/>
      <c r="F40" s="8"/>
      <c r="G40" s="8"/>
      <c r="H40" s="8"/>
      <c r="I40" s="8"/>
      <c r="J40" s="13"/>
      <c r="K40" s="8"/>
      <c r="L40" s="13"/>
      <c r="M40" s="13"/>
      <c r="N40" s="6"/>
      <c r="O40" s="6"/>
      <c r="P40" s="6"/>
      <c r="Q40" s="385"/>
      <c r="R40" s="385"/>
    </row>
    <row r="41" spans="1:18" s="428" customFormat="1" ht="39" customHeight="1">
      <c r="A41" s="1145" t="s">
        <v>591</v>
      </c>
      <c r="B41" s="1145"/>
      <c r="C41" s="1145"/>
      <c r="D41" s="656"/>
      <c r="E41" s="14"/>
      <c r="F41" s="14"/>
      <c r="G41" s="14"/>
      <c r="H41" s="14"/>
      <c r="I41" s="14"/>
      <c r="J41" s="13"/>
      <c r="K41" s="6"/>
      <c r="L41" s="15"/>
      <c r="M41" s="15"/>
      <c r="N41" s="6"/>
      <c r="O41" s="6"/>
      <c r="P41" s="6"/>
      <c r="Q41" s="385"/>
      <c r="R41" s="385"/>
    </row>
    <row r="42" spans="1:18" ht="20.25">
      <c r="A42" s="135"/>
      <c r="B42" s="1143"/>
      <c r="C42" s="1143"/>
      <c r="D42" s="1143"/>
      <c r="E42" s="1143"/>
      <c r="F42" s="1143"/>
      <c r="G42" s="1143"/>
      <c r="H42" s="11"/>
      <c r="I42" s="11"/>
      <c r="J42" s="6"/>
      <c r="K42" s="6"/>
      <c r="L42" s="6"/>
      <c r="M42" s="6"/>
      <c r="N42" s="6"/>
      <c r="O42" s="6"/>
      <c r="P42" s="6"/>
      <c r="Q42" s="385"/>
      <c r="R42" s="385"/>
    </row>
    <row r="43" spans="1:18" ht="20.25">
      <c r="A43" s="132"/>
      <c r="B43" s="1143"/>
      <c r="C43" s="1143"/>
      <c r="D43" s="1143"/>
      <c r="E43" s="1143"/>
      <c r="F43" s="1143"/>
      <c r="G43" s="1143"/>
      <c r="H43" s="14"/>
      <c r="I43" s="14"/>
      <c r="J43" s="6"/>
      <c r="K43" s="6"/>
      <c r="L43" s="6"/>
      <c r="M43" s="6"/>
      <c r="N43" s="6"/>
      <c r="O43" s="6"/>
      <c r="P43" s="6"/>
      <c r="Q43" s="385"/>
      <c r="R43" s="385"/>
    </row>
    <row r="44" spans="1:18" ht="20.25">
      <c r="A44" s="132"/>
      <c r="B44" s="1143"/>
      <c r="C44" s="1143"/>
      <c r="D44" s="1143"/>
      <c r="E44" s="1143"/>
      <c r="F44" s="1143"/>
      <c r="G44" s="1143"/>
      <c r="H44" s="11"/>
      <c r="I44" s="11"/>
      <c r="J44" s="6"/>
      <c r="K44" s="6"/>
      <c r="L44" s="6"/>
      <c r="M44" s="6"/>
      <c r="N44" s="6"/>
      <c r="O44" s="6"/>
      <c r="P44" s="6"/>
      <c r="Q44" s="385"/>
      <c r="R44" s="385"/>
    </row>
    <row r="45" spans="1:18" ht="20.25">
      <c r="A45" s="132"/>
      <c r="B45" s="14"/>
      <c r="C45" s="14"/>
      <c r="D45" s="14"/>
      <c r="E45" s="14"/>
      <c r="F45" s="14"/>
      <c r="G45" s="14"/>
      <c r="H45" s="14"/>
      <c r="I45" s="14"/>
      <c r="J45" s="6"/>
      <c r="K45" s="6"/>
      <c r="L45" s="6"/>
      <c r="M45" s="6"/>
      <c r="N45" s="6"/>
      <c r="O45" s="6"/>
      <c r="P45" s="6"/>
      <c r="Q45" s="385"/>
      <c r="R45" s="385"/>
    </row>
    <row r="46" spans="1:18" ht="20.25">
      <c r="A46" s="132"/>
      <c r="B46" s="14"/>
      <c r="C46" s="14"/>
      <c r="D46" s="14"/>
      <c r="E46" s="14"/>
      <c r="F46" s="14"/>
      <c r="G46" s="14"/>
      <c r="H46" s="14"/>
      <c r="I46" s="14"/>
      <c r="J46" s="6"/>
      <c r="K46" s="6"/>
      <c r="L46" s="6"/>
      <c r="M46" s="6"/>
      <c r="N46" s="6"/>
      <c r="O46" s="6"/>
      <c r="P46" s="6"/>
      <c r="Q46" s="385"/>
      <c r="R46" s="385"/>
    </row>
    <row r="49" ht="1.5" customHeight="1"/>
    <row r="50" ht="12.75" hidden="1"/>
  </sheetData>
  <sheetProtection selectLockedCells="1" selectUnlockedCells="1"/>
  <mergeCells count="38">
    <mergeCell ref="P34:P35"/>
    <mergeCell ref="P29:P30"/>
    <mergeCell ref="A40:C40"/>
    <mergeCell ref="C29:C30"/>
    <mergeCell ref="J23:J24"/>
    <mergeCell ref="D22:D24"/>
    <mergeCell ref="C34:C35"/>
    <mergeCell ref="C22:C24"/>
    <mergeCell ref="E11:I11"/>
    <mergeCell ref="C11:C12"/>
    <mergeCell ref="B44:G44"/>
    <mergeCell ref="A21:C21"/>
    <mergeCell ref="A25:C25"/>
    <mergeCell ref="A31:C31"/>
    <mergeCell ref="A36:B36"/>
    <mergeCell ref="A11:A12"/>
    <mergeCell ref="B43:G43"/>
    <mergeCell ref="B42:G42"/>
    <mergeCell ref="A41:C41"/>
    <mergeCell ref="J11:J12"/>
    <mergeCell ref="A3:B3"/>
    <mergeCell ref="A4:B4"/>
    <mergeCell ref="Q11:Q12"/>
    <mergeCell ref="A6:Q6"/>
    <mergeCell ref="A38:C38"/>
    <mergeCell ref="D34:D35"/>
    <mergeCell ref="A16:C16"/>
    <mergeCell ref="B11:B12"/>
    <mergeCell ref="A2:B2"/>
    <mergeCell ref="A13:C13"/>
    <mergeCell ref="C39:R39"/>
    <mergeCell ref="R11:R12"/>
    <mergeCell ref="A1:B1"/>
    <mergeCell ref="K11:O11"/>
    <mergeCell ref="P11:P12"/>
    <mergeCell ref="A8:C8"/>
    <mergeCell ref="A9:C9"/>
    <mergeCell ref="A7:Q7"/>
  </mergeCells>
  <hyperlinks>
    <hyperlink ref="D14" r:id="rId1" display="https://vk.com/kepeazhe"/>
    <hyperlink ref="D15" r:id="rId2" display="globaleagle@yandex.ru "/>
    <hyperlink ref="D17" r:id="rId3" display="Cheremenina.Larisa@ya.ru"/>
    <hyperlink ref="D18" r:id="rId4" display="arigas17@gmail.com "/>
    <hyperlink ref="D19" r:id="rId5" display="sinitsina-lera@mail.ru"/>
    <hyperlink ref="D20" r:id="rId6" display="smelev1953@gmail.com"/>
    <hyperlink ref="D22" r:id="rId7" display="nyusia2008@rambler.ru "/>
    <hyperlink ref="D26" r:id="rId8" display="evgenianevodnickova@gmail.com"/>
    <hyperlink ref="D27" r:id="rId9" display="bvm-3175@yandex.ru"/>
    <hyperlink ref="D28" r:id="rId10" display="evgenianevodnickova@gmail.com"/>
    <hyperlink ref="D29" r:id="rId11" display="evgenianevodnickova@gmail.com"/>
    <hyperlink ref="D32" r:id="rId12" display="evgenianevodnickova@gmail.com"/>
    <hyperlink ref="D33" r:id="rId13" display="bvm-3175@yandex.ru"/>
    <hyperlink ref="D34" r:id="rId14" display="evgenianevodnickova@gmail.com"/>
  </hyperlinks>
  <printOptions/>
  <pageMargins left="0.2755905511811024" right="0.11811023622047245" top="0.2755905511811024" bottom="0.31496062992125984" header="0.5118110236220472" footer="0.5118110236220472"/>
  <pageSetup horizontalDpi="300" verticalDpi="300" orientation="landscape" paperSize="9" scale="34" r:id="rId17"/>
  <legacyDrawing r:id="rId16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zoomScale="50" zoomScaleNormal="50" zoomScaleSheetLayoutView="50" zoomScalePageLayoutView="0" workbookViewId="0" topLeftCell="A13">
      <selection activeCell="D19" sqref="D19"/>
    </sheetView>
  </sheetViews>
  <sheetFormatPr defaultColWidth="9.140625" defaultRowHeight="12.75"/>
  <cols>
    <col min="1" max="1" width="23.421875" style="0" customWidth="1"/>
    <col min="2" max="2" width="100.421875" style="0" customWidth="1"/>
    <col min="3" max="3" width="41.28125" style="0" customWidth="1"/>
    <col min="4" max="4" width="52.421875" style="0" customWidth="1"/>
    <col min="5" max="5" width="26.57421875" style="0" customWidth="1"/>
    <col min="6" max="18" width="12.00390625" style="0" customWidth="1"/>
  </cols>
  <sheetData>
    <row r="1" spans="1:18" ht="25.5">
      <c r="A1" s="1095" t="s">
        <v>13</v>
      </c>
      <c r="B1" s="1095"/>
      <c r="C1" s="1"/>
      <c r="D1" s="1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5.5">
      <c r="A2" s="1095" t="s">
        <v>27</v>
      </c>
      <c r="B2" s="1095"/>
      <c r="C2" s="1"/>
      <c r="D2" s="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5.5">
      <c r="A3" s="1095" t="s">
        <v>28</v>
      </c>
      <c r="B3" s="1095"/>
      <c r="C3" s="1"/>
      <c r="D3" s="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5.5">
      <c r="A4" s="1095" t="s">
        <v>416</v>
      </c>
      <c r="B4" s="1095"/>
      <c r="C4" s="1"/>
      <c r="D4" s="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23.25">
      <c r="A5" s="217"/>
      <c r="B5" s="16"/>
      <c r="C5" s="1"/>
      <c r="D5" s="1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6.25">
      <c r="A6" s="1096" t="s">
        <v>442</v>
      </c>
      <c r="B6" s="1096"/>
      <c r="C6" s="1096"/>
      <c r="D6" s="1096"/>
      <c r="E6" s="1096"/>
      <c r="F6" s="1096"/>
      <c r="G6" s="1096"/>
      <c r="H6" s="1096"/>
      <c r="I6" s="1096"/>
      <c r="J6" s="1096"/>
      <c r="K6" s="1096"/>
      <c r="L6" s="1096"/>
      <c r="M6" s="1096"/>
      <c r="N6" s="1096"/>
      <c r="O6" s="1096"/>
      <c r="P6" s="1096"/>
      <c r="Q6" s="1096"/>
      <c r="R6" s="4"/>
    </row>
    <row r="7" spans="1:18" ht="23.25">
      <c r="A7" s="1097" t="s">
        <v>474</v>
      </c>
      <c r="B7" s="1097"/>
      <c r="C7" s="1097"/>
      <c r="D7" s="1097"/>
      <c r="E7" s="1097"/>
      <c r="F7" s="1097"/>
      <c r="G7" s="1097"/>
      <c r="H7" s="1097"/>
      <c r="I7" s="1097"/>
      <c r="J7" s="1097"/>
      <c r="K7" s="1097"/>
      <c r="L7" s="1097"/>
      <c r="M7" s="1097"/>
      <c r="N7" s="1097"/>
      <c r="O7" s="1097"/>
      <c r="P7" s="1097"/>
      <c r="Q7" s="1097"/>
      <c r="R7" s="4"/>
    </row>
    <row r="8" spans="1:18" ht="26.25">
      <c r="A8" s="1098" t="s">
        <v>15</v>
      </c>
      <c r="B8" s="1098"/>
      <c r="C8" s="1098"/>
      <c r="D8" s="901"/>
      <c r="E8" s="142"/>
      <c r="F8" s="142"/>
      <c r="G8" s="142"/>
      <c r="H8" s="143"/>
      <c r="I8" s="143"/>
      <c r="J8" s="143"/>
      <c r="K8" s="143"/>
      <c r="L8" s="142"/>
      <c r="M8" s="142"/>
      <c r="N8" s="142"/>
      <c r="O8" s="142"/>
      <c r="P8" s="142"/>
      <c r="Q8" s="142"/>
      <c r="R8" s="4"/>
    </row>
    <row r="9" spans="1:18" ht="26.25">
      <c r="A9" s="1098" t="s">
        <v>608</v>
      </c>
      <c r="B9" s="1098"/>
      <c r="C9" s="1098"/>
      <c r="D9" s="901"/>
      <c r="E9" s="946"/>
      <c r="F9" s="142"/>
      <c r="G9" s="142"/>
      <c r="H9" s="143"/>
      <c r="I9" s="143"/>
      <c r="J9" s="143"/>
      <c r="K9" s="143"/>
      <c r="L9" s="142"/>
      <c r="M9" s="142"/>
      <c r="N9" s="142"/>
      <c r="O9" s="142"/>
      <c r="P9" s="142"/>
      <c r="Q9" s="142"/>
      <c r="R9" s="4"/>
    </row>
    <row r="10" spans="1:18" ht="18.75" thickBot="1">
      <c r="A10" s="501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4"/>
    </row>
    <row r="11" spans="1:18" ht="39" customHeight="1" thickBot="1">
      <c r="A11" s="1333" t="s">
        <v>0</v>
      </c>
      <c r="B11" s="1335" t="s">
        <v>14</v>
      </c>
      <c r="C11" s="1337" t="s">
        <v>5</v>
      </c>
      <c r="D11" s="915"/>
      <c r="E11" s="1170" t="s">
        <v>448</v>
      </c>
      <c r="F11" s="1171"/>
      <c r="G11" s="1171"/>
      <c r="H11" s="1171"/>
      <c r="I11" s="1339"/>
      <c r="J11" s="1340" t="s">
        <v>1</v>
      </c>
      <c r="K11" s="1170" t="s">
        <v>285</v>
      </c>
      <c r="L11" s="1171"/>
      <c r="M11" s="1171"/>
      <c r="N11" s="1171"/>
      <c r="O11" s="1339"/>
      <c r="P11" s="1340" t="s">
        <v>1</v>
      </c>
      <c r="Q11" s="1342" t="s">
        <v>6</v>
      </c>
      <c r="R11" s="1344" t="s">
        <v>8</v>
      </c>
    </row>
    <row r="12" spans="1:18" ht="100.5" customHeight="1" thickBot="1">
      <c r="A12" s="1334"/>
      <c r="B12" s="1336"/>
      <c r="C12" s="1338"/>
      <c r="D12" s="916" t="s">
        <v>610</v>
      </c>
      <c r="E12" s="891" t="s">
        <v>10</v>
      </c>
      <c r="F12" s="891"/>
      <c r="G12" s="891" t="s">
        <v>11</v>
      </c>
      <c r="H12" s="891" t="s">
        <v>12</v>
      </c>
      <c r="I12" s="892" t="s">
        <v>7</v>
      </c>
      <c r="J12" s="1341"/>
      <c r="K12" s="892" t="s">
        <v>10</v>
      </c>
      <c r="L12" s="891"/>
      <c r="M12" s="892" t="s">
        <v>11</v>
      </c>
      <c r="N12" s="891" t="s">
        <v>12</v>
      </c>
      <c r="O12" s="891" t="s">
        <v>7</v>
      </c>
      <c r="P12" s="1341"/>
      <c r="Q12" s="1343"/>
      <c r="R12" s="1345"/>
    </row>
    <row r="13" spans="1:18" ht="30.75" customHeight="1" thickBot="1">
      <c r="A13" s="1346" t="s">
        <v>19</v>
      </c>
      <c r="B13" s="1347"/>
      <c r="C13" s="1347"/>
      <c r="D13" s="950"/>
      <c r="E13" s="823"/>
      <c r="F13" s="823"/>
      <c r="G13" s="823"/>
      <c r="H13" s="823"/>
      <c r="I13" s="824"/>
      <c r="J13" s="825"/>
      <c r="K13" s="826"/>
      <c r="L13" s="823"/>
      <c r="M13" s="827"/>
      <c r="N13" s="823"/>
      <c r="O13" s="823"/>
      <c r="P13" s="828"/>
      <c r="Q13" s="829"/>
      <c r="R13" s="830"/>
    </row>
    <row r="14" spans="1:18" ht="40.5" customHeight="1">
      <c r="A14" s="371" t="s">
        <v>112</v>
      </c>
      <c r="B14" s="210" t="s">
        <v>3</v>
      </c>
      <c r="C14" s="843" t="s">
        <v>259</v>
      </c>
      <c r="D14" s="919" t="s">
        <v>597</v>
      </c>
      <c r="E14" s="818">
        <v>2</v>
      </c>
      <c r="F14" s="815"/>
      <c r="G14" s="815">
        <v>28</v>
      </c>
      <c r="H14" s="815">
        <f>E14+G14</f>
        <v>30</v>
      </c>
      <c r="I14" s="816">
        <f>H14/10</f>
        <v>3</v>
      </c>
      <c r="J14" s="817" t="s">
        <v>18</v>
      </c>
      <c r="K14" s="818"/>
      <c r="L14" s="819"/>
      <c r="M14" s="815">
        <v>32</v>
      </c>
      <c r="N14" s="815">
        <f>K14+M14</f>
        <v>32</v>
      </c>
      <c r="O14" s="820">
        <f>N14/15</f>
        <v>2.1333333333333333</v>
      </c>
      <c r="P14" s="821" t="s">
        <v>18</v>
      </c>
      <c r="Q14" s="822">
        <f>R14</f>
        <v>62</v>
      </c>
      <c r="R14" s="819">
        <f>N14+H14</f>
        <v>62</v>
      </c>
    </row>
    <row r="15" spans="1:18" ht="37.5" customHeight="1" thickBot="1">
      <c r="A15" s="373" t="s">
        <v>114</v>
      </c>
      <c r="B15" s="212" t="s">
        <v>2</v>
      </c>
      <c r="C15" s="844" t="s">
        <v>585</v>
      </c>
      <c r="D15" s="922" t="s">
        <v>595</v>
      </c>
      <c r="E15" s="834">
        <v>2</v>
      </c>
      <c r="F15" s="831"/>
      <c r="G15" s="831">
        <v>22</v>
      </c>
      <c r="H15" s="831">
        <f>E15+G15</f>
        <v>24</v>
      </c>
      <c r="I15" s="832">
        <f>H15/10</f>
        <v>2.4</v>
      </c>
      <c r="J15" s="833" t="s">
        <v>18</v>
      </c>
      <c r="K15" s="834"/>
      <c r="L15" s="831"/>
      <c r="M15" s="831">
        <v>30</v>
      </c>
      <c r="N15" s="831">
        <f>K15+M15</f>
        <v>30</v>
      </c>
      <c r="O15" s="835">
        <f>N15/15</f>
        <v>2</v>
      </c>
      <c r="P15" s="836" t="s">
        <v>18</v>
      </c>
      <c r="Q15" s="837">
        <f aca="true" t="shared" si="0" ref="Q15:Q35">R15</f>
        <v>54</v>
      </c>
      <c r="R15" s="838">
        <f aca="true" t="shared" si="1" ref="R15:R35">N15+H15</f>
        <v>54</v>
      </c>
    </row>
    <row r="16" spans="1:18" ht="33.75" customHeight="1" thickBot="1">
      <c r="A16" s="1348" t="s">
        <v>116</v>
      </c>
      <c r="B16" s="1349"/>
      <c r="C16" s="1349"/>
      <c r="D16" s="951"/>
      <c r="E16" s="839"/>
      <c r="F16" s="839"/>
      <c r="G16" s="839"/>
      <c r="H16" s="839"/>
      <c r="I16" s="840"/>
      <c r="J16" s="93"/>
      <c r="K16" s="841"/>
      <c r="L16" s="839"/>
      <c r="M16" s="839"/>
      <c r="N16" s="839"/>
      <c r="O16" s="840"/>
      <c r="P16" s="93"/>
      <c r="Q16" s="864"/>
      <c r="R16" s="842"/>
    </row>
    <row r="17" spans="1:18" ht="41.25" customHeight="1">
      <c r="A17" s="504" t="s">
        <v>37</v>
      </c>
      <c r="B17" s="846" t="s">
        <v>213</v>
      </c>
      <c r="C17" s="843" t="s">
        <v>162</v>
      </c>
      <c r="D17" s="919" t="s">
        <v>604</v>
      </c>
      <c r="E17" s="849"/>
      <c r="F17" s="850"/>
      <c r="G17" s="850"/>
      <c r="H17" s="850"/>
      <c r="I17" s="851"/>
      <c r="J17" s="852"/>
      <c r="K17" s="853">
        <v>38</v>
      </c>
      <c r="L17" s="850"/>
      <c r="M17" s="850">
        <v>52</v>
      </c>
      <c r="N17" s="850">
        <f>K17+M17</f>
        <v>90</v>
      </c>
      <c r="O17" s="851">
        <f>N17/15</f>
        <v>6</v>
      </c>
      <c r="P17" s="852" t="s">
        <v>17</v>
      </c>
      <c r="Q17" s="865">
        <f t="shared" si="0"/>
        <v>90</v>
      </c>
      <c r="R17" s="854">
        <f t="shared" si="1"/>
        <v>90</v>
      </c>
    </row>
    <row r="18" spans="1:18" ht="41.25" customHeight="1">
      <c r="A18" s="505" t="s">
        <v>25</v>
      </c>
      <c r="B18" s="526" t="s">
        <v>446</v>
      </c>
      <c r="C18" s="848" t="s">
        <v>72</v>
      </c>
      <c r="D18" s="952" t="s">
        <v>609</v>
      </c>
      <c r="E18" s="855">
        <v>26</v>
      </c>
      <c r="F18" s="810"/>
      <c r="G18" s="810">
        <v>36</v>
      </c>
      <c r="H18" s="810">
        <f>E18+G18</f>
        <v>62</v>
      </c>
      <c r="I18" s="812">
        <f>H18/10</f>
        <v>6.2</v>
      </c>
      <c r="J18" s="814" t="s">
        <v>18</v>
      </c>
      <c r="K18" s="813"/>
      <c r="L18" s="811"/>
      <c r="M18" s="810"/>
      <c r="N18" s="810"/>
      <c r="O18" s="812"/>
      <c r="P18" s="814"/>
      <c r="Q18" s="866">
        <f t="shared" si="0"/>
        <v>62</v>
      </c>
      <c r="R18" s="856">
        <f t="shared" si="1"/>
        <v>62</v>
      </c>
    </row>
    <row r="19" spans="1:18" ht="51.75" customHeight="1">
      <c r="A19" s="505" t="s">
        <v>40</v>
      </c>
      <c r="B19" s="526" t="s">
        <v>447</v>
      </c>
      <c r="C19" s="848" t="s">
        <v>602</v>
      </c>
      <c r="D19" s="921" t="s">
        <v>603</v>
      </c>
      <c r="E19" s="855"/>
      <c r="F19" s="810"/>
      <c r="G19" s="810"/>
      <c r="H19" s="810"/>
      <c r="I19" s="812"/>
      <c r="J19" s="814"/>
      <c r="K19" s="813">
        <v>26</v>
      </c>
      <c r="L19" s="811"/>
      <c r="M19" s="810">
        <v>36</v>
      </c>
      <c r="N19" s="810">
        <f>K19+M19</f>
        <v>62</v>
      </c>
      <c r="O19" s="812">
        <f>N19/15</f>
        <v>4.133333333333334</v>
      </c>
      <c r="P19" s="814" t="s">
        <v>18</v>
      </c>
      <c r="Q19" s="866">
        <f t="shared" si="0"/>
        <v>62</v>
      </c>
      <c r="R19" s="856">
        <f t="shared" si="1"/>
        <v>62</v>
      </c>
    </row>
    <row r="20" spans="1:18" ht="42.75" customHeight="1" thickBot="1">
      <c r="A20" s="845" t="s">
        <v>80</v>
      </c>
      <c r="B20" s="847" t="s">
        <v>41</v>
      </c>
      <c r="C20" s="844" t="s">
        <v>142</v>
      </c>
      <c r="D20" s="922" t="s">
        <v>611</v>
      </c>
      <c r="E20" s="857">
        <v>24</v>
      </c>
      <c r="F20" s="858"/>
      <c r="G20" s="858"/>
      <c r="H20" s="858">
        <f>E20+G20</f>
        <v>24</v>
      </c>
      <c r="I20" s="859">
        <f>H20/10</f>
        <v>2.4</v>
      </c>
      <c r="J20" s="860"/>
      <c r="K20" s="861">
        <v>6</v>
      </c>
      <c r="L20" s="862"/>
      <c r="M20" s="858">
        <v>38</v>
      </c>
      <c r="N20" s="858">
        <f>K20+M20</f>
        <v>44</v>
      </c>
      <c r="O20" s="859">
        <f>N20/15</f>
        <v>2.933333333333333</v>
      </c>
      <c r="P20" s="860"/>
      <c r="Q20" s="867">
        <f>R20</f>
        <v>68</v>
      </c>
      <c r="R20" s="863">
        <f>N20+H20</f>
        <v>68</v>
      </c>
    </row>
    <row r="21" spans="1:18" ht="40.5" customHeight="1" thickBot="1">
      <c r="A21" s="1131" t="s">
        <v>253</v>
      </c>
      <c r="B21" s="1132"/>
      <c r="C21" s="1132"/>
      <c r="D21" s="951"/>
      <c r="E21" s="839"/>
      <c r="F21" s="839"/>
      <c r="G21" s="839"/>
      <c r="H21" s="839"/>
      <c r="I21" s="840"/>
      <c r="J21" s="93"/>
      <c r="K21" s="841"/>
      <c r="L21" s="868"/>
      <c r="M21" s="839"/>
      <c r="N21" s="839"/>
      <c r="O21" s="840"/>
      <c r="P21" s="93" t="s">
        <v>17</v>
      </c>
      <c r="Q21" s="864"/>
      <c r="R21" s="842"/>
    </row>
    <row r="22" spans="1:18" ht="60" customHeight="1">
      <c r="A22" s="869" t="s">
        <v>272</v>
      </c>
      <c r="B22" s="870" t="s">
        <v>449</v>
      </c>
      <c r="C22" s="1350" t="s">
        <v>261</v>
      </c>
      <c r="D22" s="953" t="s">
        <v>601</v>
      </c>
      <c r="E22" s="818">
        <v>46</v>
      </c>
      <c r="F22" s="815"/>
      <c r="G22" s="815">
        <v>46</v>
      </c>
      <c r="H22" s="815">
        <f>E22+G22</f>
        <v>92</v>
      </c>
      <c r="I22" s="816">
        <f>H22/10</f>
        <v>9.2</v>
      </c>
      <c r="J22" s="817" t="s">
        <v>101</v>
      </c>
      <c r="K22" s="818"/>
      <c r="L22" s="819"/>
      <c r="M22" s="815"/>
      <c r="N22" s="815"/>
      <c r="O22" s="816"/>
      <c r="P22" s="817"/>
      <c r="Q22" s="871">
        <f>R22</f>
        <v>92</v>
      </c>
      <c r="R22" s="819">
        <f>N22+H22</f>
        <v>92</v>
      </c>
    </row>
    <row r="23" spans="1:18" ht="38.25" customHeight="1">
      <c r="A23" s="208" t="s">
        <v>176</v>
      </c>
      <c r="B23" s="372" t="s">
        <v>319</v>
      </c>
      <c r="C23" s="1351"/>
      <c r="D23" s="948"/>
      <c r="E23" s="813"/>
      <c r="F23" s="810"/>
      <c r="G23" s="810">
        <v>36</v>
      </c>
      <c r="H23" s="810"/>
      <c r="I23" s="812"/>
      <c r="J23" s="814"/>
      <c r="K23" s="813"/>
      <c r="L23" s="811"/>
      <c r="M23" s="810"/>
      <c r="N23" s="810"/>
      <c r="O23" s="812"/>
      <c r="P23" s="814"/>
      <c r="Q23" s="866"/>
      <c r="R23" s="811"/>
    </row>
    <row r="24" spans="1:18" ht="34.5" customHeight="1" thickBot="1">
      <c r="A24" s="209" t="s">
        <v>177</v>
      </c>
      <c r="B24" s="212" t="s">
        <v>24</v>
      </c>
      <c r="C24" s="1352"/>
      <c r="D24" s="949"/>
      <c r="E24" s="834"/>
      <c r="F24" s="831"/>
      <c r="G24" s="831">
        <v>144</v>
      </c>
      <c r="H24" s="831"/>
      <c r="I24" s="832"/>
      <c r="J24" s="833" t="s">
        <v>18</v>
      </c>
      <c r="K24" s="834"/>
      <c r="L24" s="838"/>
      <c r="M24" s="831"/>
      <c r="N24" s="831"/>
      <c r="O24" s="832"/>
      <c r="P24" s="833"/>
      <c r="Q24" s="872"/>
      <c r="R24" s="838"/>
    </row>
    <row r="25" spans="1:18" ht="48" customHeight="1" thickBot="1">
      <c r="A25" s="1131" t="s">
        <v>274</v>
      </c>
      <c r="B25" s="1132"/>
      <c r="C25" s="1284"/>
      <c r="D25" s="905"/>
      <c r="E25" s="878"/>
      <c r="F25" s="839"/>
      <c r="G25" s="839"/>
      <c r="H25" s="839"/>
      <c r="I25" s="879"/>
      <c r="J25" s="93"/>
      <c r="K25" s="841"/>
      <c r="L25" s="868"/>
      <c r="M25" s="839"/>
      <c r="N25" s="839"/>
      <c r="O25" s="840"/>
      <c r="P25" s="93" t="s">
        <v>17</v>
      </c>
      <c r="Q25" s="864"/>
      <c r="R25" s="842"/>
    </row>
    <row r="26" spans="1:18" ht="57.75" customHeight="1">
      <c r="A26" s="869" t="s">
        <v>196</v>
      </c>
      <c r="B26" s="870" t="s">
        <v>275</v>
      </c>
      <c r="C26" s="888" t="s">
        <v>261</v>
      </c>
      <c r="D26" s="954" t="s">
        <v>601</v>
      </c>
      <c r="E26" s="880"/>
      <c r="F26" s="815"/>
      <c r="G26" s="815"/>
      <c r="H26" s="815"/>
      <c r="I26" s="881"/>
      <c r="J26" s="817"/>
      <c r="K26" s="818">
        <v>60</v>
      </c>
      <c r="L26" s="819"/>
      <c r="M26" s="815">
        <v>50</v>
      </c>
      <c r="N26" s="815">
        <f>K26+M26</f>
        <v>110</v>
      </c>
      <c r="O26" s="816">
        <f>N26/15</f>
        <v>7.333333333333333</v>
      </c>
      <c r="P26" s="852" t="s">
        <v>18</v>
      </c>
      <c r="Q26" s="871">
        <f t="shared" si="0"/>
        <v>110</v>
      </c>
      <c r="R26" s="819">
        <f t="shared" si="1"/>
        <v>110</v>
      </c>
    </row>
    <row r="27" spans="1:18" ht="33" customHeight="1">
      <c r="A27" s="887" t="s">
        <v>63</v>
      </c>
      <c r="B27" s="890" t="s">
        <v>276</v>
      </c>
      <c r="C27" s="889" t="s">
        <v>317</v>
      </c>
      <c r="D27" s="955" t="s">
        <v>612</v>
      </c>
      <c r="E27" s="855"/>
      <c r="F27" s="810"/>
      <c r="G27" s="810"/>
      <c r="H27" s="810"/>
      <c r="I27" s="882"/>
      <c r="J27" s="814"/>
      <c r="K27" s="813">
        <v>30</v>
      </c>
      <c r="L27" s="811"/>
      <c r="M27" s="810">
        <v>44</v>
      </c>
      <c r="N27" s="810">
        <f>K27+M27</f>
        <v>74</v>
      </c>
      <c r="O27" s="812">
        <f>N27/15</f>
        <v>4.933333333333334</v>
      </c>
      <c r="P27" s="814" t="s">
        <v>18</v>
      </c>
      <c r="Q27" s="866">
        <f t="shared" si="0"/>
        <v>74</v>
      </c>
      <c r="R27" s="811">
        <f t="shared" si="1"/>
        <v>74</v>
      </c>
    </row>
    <row r="28" spans="1:18" ht="54.75" customHeight="1">
      <c r="A28" s="887" t="s">
        <v>286</v>
      </c>
      <c r="B28" s="890" t="s">
        <v>278</v>
      </c>
      <c r="C28" s="889" t="s">
        <v>583</v>
      </c>
      <c r="D28" s="955" t="s">
        <v>600</v>
      </c>
      <c r="E28" s="855"/>
      <c r="F28" s="810"/>
      <c r="G28" s="810"/>
      <c r="H28" s="810"/>
      <c r="I28" s="882"/>
      <c r="J28" s="814"/>
      <c r="K28" s="813">
        <v>40</v>
      </c>
      <c r="L28" s="811"/>
      <c r="M28" s="810">
        <v>58</v>
      </c>
      <c r="N28" s="810">
        <f>K28+M28</f>
        <v>98</v>
      </c>
      <c r="O28" s="812">
        <f>N28/15</f>
        <v>6.533333333333333</v>
      </c>
      <c r="P28" s="814" t="s">
        <v>279</v>
      </c>
      <c r="Q28" s="866">
        <f t="shared" si="0"/>
        <v>98</v>
      </c>
      <c r="R28" s="811">
        <f t="shared" si="1"/>
        <v>98</v>
      </c>
    </row>
    <row r="29" spans="1:18" ht="36.75" customHeight="1">
      <c r="A29" s="208" t="s">
        <v>65</v>
      </c>
      <c r="B29" s="211" t="s">
        <v>26</v>
      </c>
      <c r="C29" s="1355" t="s">
        <v>589</v>
      </c>
      <c r="D29" s="956" t="s">
        <v>601</v>
      </c>
      <c r="E29" s="855"/>
      <c r="F29" s="810"/>
      <c r="G29" s="810"/>
      <c r="H29" s="810"/>
      <c r="I29" s="882"/>
      <c r="J29" s="814"/>
      <c r="K29" s="813"/>
      <c r="L29" s="811"/>
      <c r="M29" s="810">
        <v>36</v>
      </c>
      <c r="N29" s="810"/>
      <c r="O29" s="812"/>
      <c r="P29" s="814" t="s">
        <v>18</v>
      </c>
      <c r="Q29" s="866">
        <f t="shared" si="0"/>
        <v>0</v>
      </c>
      <c r="R29" s="811">
        <f t="shared" si="1"/>
        <v>0</v>
      </c>
    </row>
    <row r="30" spans="1:18" ht="40.5" customHeight="1" thickBot="1">
      <c r="A30" s="209" t="s">
        <v>66</v>
      </c>
      <c r="B30" s="212" t="s">
        <v>24</v>
      </c>
      <c r="C30" s="1356"/>
      <c r="D30" s="935"/>
      <c r="E30" s="857"/>
      <c r="F30" s="858"/>
      <c r="G30" s="858"/>
      <c r="H30" s="858"/>
      <c r="I30" s="883"/>
      <c r="J30" s="833"/>
      <c r="K30" s="834"/>
      <c r="L30" s="838"/>
      <c r="M30" s="831">
        <v>144</v>
      </c>
      <c r="N30" s="831"/>
      <c r="O30" s="832"/>
      <c r="P30" s="833" t="s">
        <v>18</v>
      </c>
      <c r="Q30" s="872">
        <f t="shared" si="0"/>
        <v>0</v>
      </c>
      <c r="R30" s="838">
        <f t="shared" si="1"/>
        <v>0</v>
      </c>
    </row>
    <row r="31" spans="1:18" ht="42" customHeight="1" thickBot="1">
      <c r="A31" s="1131" t="s">
        <v>280</v>
      </c>
      <c r="B31" s="1132"/>
      <c r="C31" s="1132"/>
      <c r="D31" s="947"/>
      <c r="E31" s="839"/>
      <c r="F31" s="839"/>
      <c r="G31" s="839"/>
      <c r="H31" s="839"/>
      <c r="I31" s="840"/>
      <c r="J31" s="93"/>
      <c r="K31" s="841"/>
      <c r="L31" s="868"/>
      <c r="M31" s="839"/>
      <c r="N31" s="839"/>
      <c r="O31" s="840"/>
      <c r="P31" s="93" t="s">
        <v>17</v>
      </c>
      <c r="Q31" s="864"/>
      <c r="R31" s="842"/>
    </row>
    <row r="32" spans="1:18" ht="38.25" customHeight="1">
      <c r="A32" s="215" t="s">
        <v>219</v>
      </c>
      <c r="B32" s="210" t="s">
        <v>287</v>
      </c>
      <c r="C32" s="885" t="s">
        <v>261</v>
      </c>
      <c r="D32" s="957" t="s">
        <v>601</v>
      </c>
      <c r="E32" s="849">
        <v>34</v>
      </c>
      <c r="F32" s="850"/>
      <c r="G32" s="850">
        <v>58</v>
      </c>
      <c r="H32" s="850">
        <f>E32+G32</f>
        <v>92</v>
      </c>
      <c r="I32" s="884">
        <f>H32/10</f>
        <v>9.2</v>
      </c>
      <c r="J32" s="817" t="s">
        <v>18</v>
      </c>
      <c r="K32" s="818"/>
      <c r="L32" s="819"/>
      <c r="M32" s="815"/>
      <c r="N32" s="815"/>
      <c r="O32" s="816"/>
      <c r="P32" s="817"/>
      <c r="Q32" s="871">
        <f t="shared" si="0"/>
        <v>92</v>
      </c>
      <c r="R32" s="819">
        <f t="shared" si="1"/>
        <v>92</v>
      </c>
    </row>
    <row r="33" spans="1:18" ht="42.75" customHeight="1">
      <c r="A33" s="208" t="s">
        <v>288</v>
      </c>
      <c r="B33" s="211" t="s">
        <v>289</v>
      </c>
      <c r="C33" s="886" t="s">
        <v>583</v>
      </c>
      <c r="D33" s="958" t="s">
        <v>600</v>
      </c>
      <c r="E33" s="855">
        <v>16</v>
      </c>
      <c r="F33" s="810"/>
      <c r="G33" s="810">
        <v>20</v>
      </c>
      <c r="H33" s="810">
        <f>E33+G33</f>
        <v>36</v>
      </c>
      <c r="I33" s="882">
        <f>H33/10</f>
        <v>3.6</v>
      </c>
      <c r="J33" s="814" t="s">
        <v>29</v>
      </c>
      <c r="K33" s="813"/>
      <c r="L33" s="811"/>
      <c r="M33" s="810"/>
      <c r="N33" s="810"/>
      <c r="O33" s="812"/>
      <c r="P33" s="814"/>
      <c r="Q33" s="866">
        <f t="shared" si="0"/>
        <v>36</v>
      </c>
      <c r="R33" s="811">
        <f t="shared" si="1"/>
        <v>36</v>
      </c>
    </row>
    <row r="34" spans="1:18" ht="38.25" customHeight="1">
      <c r="A34" s="208" t="s">
        <v>220</v>
      </c>
      <c r="B34" s="211" t="s">
        <v>26</v>
      </c>
      <c r="C34" s="1357" t="s">
        <v>261</v>
      </c>
      <c r="D34" s="959" t="s">
        <v>601</v>
      </c>
      <c r="E34" s="855"/>
      <c r="F34" s="810"/>
      <c r="G34" s="810"/>
      <c r="H34" s="810"/>
      <c r="I34" s="882"/>
      <c r="J34" s="814"/>
      <c r="K34" s="813"/>
      <c r="L34" s="811"/>
      <c r="M34" s="810">
        <v>36</v>
      </c>
      <c r="N34" s="810"/>
      <c r="O34" s="812"/>
      <c r="P34" s="814" t="s">
        <v>101</v>
      </c>
      <c r="Q34" s="866">
        <f t="shared" si="0"/>
        <v>0</v>
      </c>
      <c r="R34" s="811">
        <f t="shared" si="1"/>
        <v>0</v>
      </c>
    </row>
    <row r="35" spans="1:18" ht="38.25" customHeight="1" thickBot="1">
      <c r="A35" s="209" t="s">
        <v>221</v>
      </c>
      <c r="B35" s="770" t="s">
        <v>24</v>
      </c>
      <c r="C35" s="1358"/>
      <c r="D35" s="909"/>
      <c r="E35" s="857"/>
      <c r="F35" s="858"/>
      <c r="G35" s="858"/>
      <c r="H35" s="858"/>
      <c r="I35" s="883"/>
      <c r="J35" s="833"/>
      <c r="K35" s="834"/>
      <c r="L35" s="838"/>
      <c r="M35" s="831">
        <v>108</v>
      </c>
      <c r="N35" s="831"/>
      <c r="O35" s="832"/>
      <c r="P35" s="833" t="s">
        <v>18</v>
      </c>
      <c r="Q35" s="872">
        <f t="shared" si="0"/>
        <v>0</v>
      </c>
      <c r="R35" s="838">
        <f t="shared" si="1"/>
        <v>0</v>
      </c>
    </row>
    <row r="36" spans="1:18" ht="45" customHeight="1" thickBot="1">
      <c r="A36" s="1353" t="s">
        <v>4</v>
      </c>
      <c r="B36" s="1354"/>
      <c r="C36" s="873"/>
      <c r="D36" s="515"/>
      <c r="E36" s="874">
        <f>SUM(E14:E35)</f>
        <v>150</v>
      </c>
      <c r="F36" s="874">
        <f>SUM(F14:F35)</f>
        <v>0</v>
      </c>
      <c r="G36" s="874">
        <f>SUM(G14:G35)</f>
        <v>390</v>
      </c>
      <c r="H36" s="874">
        <f>SUM(H14:H35)</f>
        <v>360</v>
      </c>
      <c r="I36" s="875">
        <f>SUM(I14:I35)</f>
        <v>36.00000000000001</v>
      </c>
      <c r="J36" s="876"/>
      <c r="K36" s="877">
        <f>SUM(K14:K35)</f>
        <v>200</v>
      </c>
      <c r="L36" s="874">
        <f>SUM(L14:L35)</f>
        <v>0</v>
      </c>
      <c r="M36" s="874">
        <f>SUM(M14:M35)</f>
        <v>664</v>
      </c>
      <c r="N36" s="874">
        <f>SUM(N14:N35)</f>
        <v>540</v>
      </c>
      <c r="O36" s="875">
        <f>SUM(O14:O35)</f>
        <v>36</v>
      </c>
      <c r="P36" s="876"/>
      <c r="Q36" s="515">
        <f>N36+H36</f>
        <v>900</v>
      </c>
      <c r="R36" s="416">
        <f>SUM(R14:R35)</f>
        <v>900</v>
      </c>
    </row>
    <row r="37" spans="1:18" ht="7.5" customHeight="1">
      <c r="A37" s="135"/>
      <c r="B37" s="8"/>
      <c r="C37" s="9"/>
      <c r="D37" s="9"/>
      <c r="E37" s="8"/>
      <c r="F37" s="8"/>
      <c r="G37" s="8"/>
      <c r="H37" s="7"/>
      <c r="I37" s="7"/>
      <c r="J37" s="6"/>
      <c r="K37" s="6"/>
      <c r="L37" s="6"/>
      <c r="M37" s="6"/>
      <c r="N37" s="6"/>
      <c r="O37" s="6"/>
      <c r="P37" s="6"/>
      <c r="Q37" s="6"/>
      <c r="R37" s="6"/>
    </row>
    <row r="38" spans="1:18" ht="25.5">
      <c r="A38" s="1140" t="s">
        <v>420</v>
      </c>
      <c r="B38" s="1140"/>
      <c r="C38" s="1140"/>
      <c r="D38" s="903"/>
      <c r="E38" s="8"/>
      <c r="F38" s="8"/>
      <c r="G38" s="8"/>
      <c r="H38" s="8"/>
      <c r="I38" s="8"/>
      <c r="J38" s="190"/>
      <c r="K38" s="190"/>
      <c r="L38" s="190"/>
      <c r="M38" s="190"/>
      <c r="N38" s="6"/>
      <c r="O38" s="6"/>
      <c r="P38" s="6"/>
      <c r="Q38" s="6"/>
      <c r="R38" s="6"/>
    </row>
    <row r="39" spans="1:18" ht="6" customHeight="1">
      <c r="A39" s="132"/>
      <c r="B39" s="8"/>
      <c r="C39" s="1327"/>
      <c r="D39" s="1327"/>
      <c r="E39" s="1327"/>
      <c r="F39" s="1327"/>
      <c r="G39" s="1327"/>
      <c r="H39" s="1327"/>
      <c r="I39" s="1327"/>
      <c r="J39" s="1327"/>
      <c r="K39" s="1327"/>
      <c r="L39" s="1327"/>
      <c r="M39" s="1327"/>
      <c r="N39" s="1327"/>
      <c r="O39" s="1327"/>
      <c r="P39" s="1327"/>
      <c r="Q39" s="1327"/>
      <c r="R39" s="1327"/>
    </row>
    <row r="40" spans="1:18" ht="27" customHeight="1">
      <c r="A40" s="1145" t="s">
        <v>421</v>
      </c>
      <c r="B40" s="1145"/>
      <c r="C40" s="1145"/>
      <c r="D40" s="656"/>
      <c r="E40" s="8"/>
      <c r="F40" s="8"/>
      <c r="G40" s="8"/>
      <c r="H40" s="8"/>
      <c r="I40" s="8"/>
      <c r="J40" s="13"/>
      <c r="K40" s="8"/>
      <c r="L40" s="13"/>
      <c r="M40" s="13"/>
      <c r="N40" s="6"/>
      <c r="O40" s="6"/>
      <c r="P40" s="6"/>
      <c r="Q40" s="6"/>
      <c r="R40" s="6"/>
    </row>
    <row r="41" spans="1:18" ht="25.5">
      <c r="A41" s="1145" t="s">
        <v>591</v>
      </c>
      <c r="B41" s="1145"/>
      <c r="C41" s="1145"/>
      <c r="D41" s="656"/>
      <c r="E41" s="14"/>
      <c r="F41" s="14"/>
      <c r="G41" s="14"/>
      <c r="H41" s="14"/>
      <c r="I41" s="14"/>
      <c r="J41" s="13"/>
      <c r="K41" s="6"/>
      <c r="L41" s="15"/>
      <c r="M41" s="15"/>
      <c r="N41" s="6"/>
      <c r="O41" s="6"/>
      <c r="P41" s="6"/>
      <c r="Q41" s="6"/>
      <c r="R41" s="6"/>
    </row>
    <row r="42" spans="1:18" ht="20.25">
      <c r="A42" s="135"/>
      <c r="B42" s="1143"/>
      <c r="C42" s="1143"/>
      <c r="D42" s="1143"/>
      <c r="E42" s="1143"/>
      <c r="F42" s="1143"/>
      <c r="G42" s="1143"/>
      <c r="H42" s="11"/>
      <c r="I42" s="11"/>
      <c r="J42" s="6"/>
      <c r="K42" s="6"/>
      <c r="L42" s="6"/>
      <c r="M42" s="6"/>
      <c r="N42" s="6"/>
      <c r="O42" s="6"/>
      <c r="P42" s="6"/>
      <c r="Q42" s="6"/>
      <c r="R42" s="6"/>
    </row>
    <row r="43" spans="1:18" ht="20.25">
      <c r="A43" s="132"/>
      <c r="B43" s="1143"/>
      <c r="C43" s="1143"/>
      <c r="D43" s="1143"/>
      <c r="E43" s="1143"/>
      <c r="F43" s="1143"/>
      <c r="G43" s="1143"/>
      <c r="H43" s="14"/>
      <c r="I43" s="14"/>
      <c r="J43" s="6"/>
      <c r="K43" s="6"/>
      <c r="L43" s="6"/>
      <c r="M43" s="6"/>
      <c r="N43" s="6"/>
      <c r="O43" s="6"/>
      <c r="P43" s="6"/>
      <c r="Q43" s="6"/>
      <c r="R43" s="6"/>
    </row>
  </sheetData>
  <sheetProtection/>
  <mergeCells count="32">
    <mergeCell ref="A38:C38"/>
    <mergeCell ref="C39:R39"/>
    <mergeCell ref="A40:C40"/>
    <mergeCell ref="A41:C41"/>
    <mergeCell ref="B42:G42"/>
    <mergeCell ref="B43:G43"/>
    <mergeCell ref="A16:C16"/>
    <mergeCell ref="A21:C21"/>
    <mergeCell ref="C22:C24"/>
    <mergeCell ref="A25:C25"/>
    <mergeCell ref="A31:C31"/>
    <mergeCell ref="A36:B36"/>
    <mergeCell ref="C29:C30"/>
    <mergeCell ref="C34:C35"/>
    <mergeCell ref="J11:J12"/>
    <mergeCell ref="K11:O11"/>
    <mergeCell ref="P11:P12"/>
    <mergeCell ref="Q11:Q12"/>
    <mergeCell ref="R11:R12"/>
    <mergeCell ref="A13:C13"/>
    <mergeCell ref="A8:C8"/>
    <mergeCell ref="A9:C9"/>
    <mergeCell ref="A11:A12"/>
    <mergeCell ref="B11:B12"/>
    <mergeCell ref="C11:C12"/>
    <mergeCell ref="E11:I11"/>
    <mergeCell ref="A1:B1"/>
    <mergeCell ref="A2:B2"/>
    <mergeCell ref="A3:B3"/>
    <mergeCell ref="A4:B4"/>
    <mergeCell ref="A6:Q6"/>
    <mergeCell ref="A7:Q7"/>
  </mergeCells>
  <hyperlinks>
    <hyperlink ref="D18" r:id="rId1" display="arigas17@gmail.com "/>
    <hyperlink ref="D17" r:id="rId2" display="Cheremenina.Larisa@ya.ru"/>
    <hyperlink ref="D15" r:id="rId3" display="globaleagle@yandex.ru "/>
    <hyperlink ref="D14" r:id="rId4" display="https://vk.com/kepeazhe"/>
    <hyperlink ref="D19" r:id="rId5" display="sinitsina-lera@mail.ru"/>
    <hyperlink ref="D20" r:id="rId6" display="smelev1953@gmail.com"/>
    <hyperlink ref="D22" r:id="rId7" display="evgenianevodnickova@gmail.com"/>
    <hyperlink ref="D26" r:id="rId8" display="evgenianevodnickova@gmail.com"/>
    <hyperlink ref="D27" r:id="rId9" display="karina_kuchkarova@bk.ru"/>
    <hyperlink ref="D28" r:id="rId10" display="bvm-3175@yandex.ru"/>
    <hyperlink ref="D29" r:id="rId11" display="evgenianevodnickova@gmail.com"/>
    <hyperlink ref="D32" r:id="rId12" display="evgenianevodnickova@gmail.com"/>
    <hyperlink ref="D33" r:id="rId13" display="bvm-3175@yandex.ru"/>
    <hyperlink ref="D34" r:id="rId14" display="evgenianevodnickova@gmail.co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3" r:id="rId17"/>
  <rowBreaks count="1" manualBreakCount="1">
    <brk id="42" max="255" man="1"/>
  </rowBreaks>
  <legacyDrawing r:id="rId16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51"/>
  <sheetViews>
    <sheetView tabSelected="1" view="pageBreakPreview" zoomScale="50" zoomScaleNormal="75" zoomScaleSheetLayoutView="50" zoomScalePageLayoutView="0" workbookViewId="0" topLeftCell="A11">
      <selection activeCell="D29" sqref="D29"/>
    </sheetView>
  </sheetViews>
  <sheetFormatPr defaultColWidth="9.140625" defaultRowHeight="12.75"/>
  <cols>
    <col min="1" max="1" width="22.8515625" style="217" customWidth="1"/>
    <col min="2" max="2" width="120.7109375" style="4" customWidth="1"/>
    <col min="3" max="4" width="49.7109375" style="4" customWidth="1"/>
    <col min="5" max="16" width="13.28125" style="4" customWidth="1"/>
    <col min="17" max="18" width="13.28125" style="375" customWidth="1"/>
    <col min="19" max="16384" width="9.140625" style="4" customWidth="1"/>
  </cols>
  <sheetData>
    <row r="1" spans="1:18" ht="42" customHeight="1">
      <c r="A1" s="1095" t="s">
        <v>13</v>
      </c>
      <c r="B1" s="1095"/>
      <c r="C1" s="1"/>
      <c r="D1" s="1"/>
      <c r="Q1" s="4"/>
      <c r="R1" s="4"/>
    </row>
    <row r="2" spans="1:18" ht="36" customHeight="1">
      <c r="A2" s="1095" t="s">
        <v>27</v>
      </c>
      <c r="B2" s="1095"/>
      <c r="C2" s="1"/>
      <c r="D2" s="1"/>
      <c r="Q2" s="4"/>
      <c r="R2" s="4"/>
    </row>
    <row r="3" spans="1:18" ht="40.5" customHeight="1">
      <c r="A3" s="1095" t="s">
        <v>28</v>
      </c>
      <c r="B3" s="1095"/>
      <c r="C3" s="1"/>
      <c r="D3" s="1"/>
      <c r="Q3" s="4"/>
      <c r="R3" s="4"/>
    </row>
    <row r="4" spans="1:18" ht="39" customHeight="1">
      <c r="A4" s="1095" t="s">
        <v>416</v>
      </c>
      <c r="B4" s="1095"/>
      <c r="C4" s="1"/>
      <c r="D4" s="1"/>
      <c r="Q4" s="4"/>
      <c r="R4" s="4"/>
    </row>
    <row r="5" spans="2:18" ht="23.25">
      <c r="B5" s="16"/>
      <c r="C5" s="1"/>
      <c r="D5" s="1"/>
      <c r="Q5" s="4"/>
      <c r="R5" s="4"/>
    </row>
    <row r="6" spans="1:18" ht="48.75" customHeight="1">
      <c r="A6" s="1096" t="s">
        <v>442</v>
      </c>
      <c r="B6" s="1096"/>
      <c r="C6" s="1096"/>
      <c r="D6" s="1096"/>
      <c r="E6" s="1096"/>
      <c r="F6" s="1096"/>
      <c r="G6" s="1096"/>
      <c r="H6" s="1096"/>
      <c r="I6" s="1096"/>
      <c r="J6" s="1096"/>
      <c r="K6" s="1096"/>
      <c r="L6" s="1096"/>
      <c r="M6" s="1096"/>
      <c r="N6" s="1096"/>
      <c r="O6" s="1096"/>
      <c r="P6" s="1096"/>
      <c r="Q6" s="1096"/>
      <c r="R6" s="4"/>
    </row>
    <row r="7" spans="1:18" ht="41.25" customHeight="1">
      <c r="A7" s="1097" t="s">
        <v>477</v>
      </c>
      <c r="B7" s="1097"/>
      <c r="C7" s="1097"/>
      <c r="D7" s="1097"/>
      <c r="E7" s="1097"/>
      <c r="F7" s="1097"/>
      <c r="G7" s="1097"/>
      <c r="H7" s="1097"/>
      <c r="I7" s="1097"/>
      <c r="J7" s="1097"/>
      <c r="K7" s="1097"/>
      <c r="L7" s="1097"/>
      <c r="M7" s="1097"/>
      <c r="N7" s="1097"/>
      <c r="O7" s="1097"/>
      <c r="P7" s="1097"/>
      <c r="Q7" s="1097"/>
      <c r="R7" s="4"/>
    </row>
    <row r="8" spans="1:18" s="134" customFormat="1" ht="39.75" customHeight="1">
      <c r="A8" s="1098" t="s">
        <v>15</v>
      </c>
      <c r="B8" s="1098"/>
      <c r="C8" s="1098"/>
      <c r="D8" s="901"/>
      <c r="E8" s="142"/>
      <c r="F8" s="142"/>
      <c r="G8" s="142"/>
      <c r="H8" s="143"/>
      <c r="I8" s="143"/>
      <c r="J8" s="143"/>
      <c r="K8" s="143"/>
      <c r="L8" s="142"/>
      <c r="M8" s="142"/>
      <c r="N8" s="142"/>
      <c r="O8" s="142"/>
      <c r="P8" s="142"/>
      <c r="Q8" s="142"/>
      <c r="R8" s="4"/>
    </row>
    <row r="9" spans="1:18" s="134" customFormat="1" ht="39.75" customHeight="1">
      <c r="A9" s="1098" t="s">
        <v>347</v>
      </c>
      <c r="B9" s="1098"/>
      <c r="C9" s="1098"/>
      <c r="D9" s="939" t="s">
        <v>604</v>
      </c>
      <c r="E9" s="142"/>
      <c r="F9" s="142"/>
      <c r="G9" s="142"/>
      <c r="H9" s="143"/>
      <c r="I9" s="143"/>
      <c r="J9" s="143"/>
      <c r="K9" s="143"/>
      <c r="L9" s="142"/>
      <c r="M9" s="142"/>
      <c r="N9" s="142"/>
      <c r="O9" s="142"/>
      <c r="P9" s="142"/>
      <c r="Q9" s="142"/>
      <c r="R9" s="4"/>
    </row>
    <row r="10" spans="1:18" ht="18.75" thickBot="1">
      <c r="A10" s="501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4"/>
    </row>
    <row r="11" spans="1:18" ht="42" customHeight="1" thickBot="1">
      <c r="A11" s="1099" t="s">
        <v>0</v>
      </c>
      <c r="B11" s="1101" t="s">
        <v>14</v>
      </c>
      <c r="C11" s="1103" t="s">
        <v>5</v>
      </c>
      <c r="D11" s="915"/>
      <c r="E11" s="1105" t="s">
        <v>73</v>
      </c>
      <c r="F11" s="1106"/>
      <c r="G11" s="1106"/>
      <c r="H11" s="1106"/>
      <c r="I11" s="1107"/>
      <c r="J11" s="1108" t="s">
        <v>1</v>
      </c>
      <c r="K11" s="1110" t="s">
        <v>199</v>
      </c>
      <c r="L11" s="1111"/>
      <c r="M11" s="1112"/>
      <c r="N11" s="1111"/>
      <c r="O11" s="1113"/>
      <c r="P11" s="1114" t="s">
        <v>1</v>
      </c>
      <c r="Q11" s="1115" t="s">
        <v>6</v>
      </c>
      <c r="R11" s="1117" t="s">
        <v>8</v>
      </c>
    </row>
    <row r="12" spans="1:18" ht="120" customHeight="1" thickBot="1">
      <c r="A12" s="1100"/>
      <c r="B12" s="1102"/>
      <c r="C12" s="1104"/>
      <c r="D12" s="916" t="s">
        <v>594</v>
      </c>
      <c r="E12" s="144" t="s">
        <v>10</v>
      </c>
      <c r="F12" s="144"/>
      <c r="G12" s="144" t="s">
        <v>11</v>
      </c>
      <c r="H12" s="144" t="s">
        <v>12</v>
      </c>
      <c r="I12" s="145" t="s">
        <v>7</v>
      </c>
      <c r="J12" s="1109"/>
      <c r="K12" s="29" t="s">
        <v>10</v>
      </c>
      <c r="L12" s="144"/>
      <c r="M12" s="146" t="s">
        <v>11</v>
      </c>
      <c r="N12" s="144" t="s">
        <v>12</v>
      </c>
      <c r="O12" s="144" t="s">
        <v>7</v>
      </c>
      <c r="P12" s="1109"/>
      <c r="Q12" s="1116"/>
      <c r="R12" s="1118"/>
    </row>
    <row r="13" spans="1:18" s="428" customFormat="1" ht="34.5" customHeight="1" thickBot="1">
      <c r="A13" s="1119" t="s">
        <v>19</v>
      </c>
      <c r="B13" s="1120"/>
      <c r="C13" s="1120"/>
      <c r="D13" s="936"/>
      <c r="E13" s="25"/>
      <c r="F13" s="21"/>
      <c r="G13" s="21"/>
      <c r="H13" s="21"/>
      <c r="I13" s="60"/>
      <c r="J13" s="490"/>
      <c r="K13" s="491"/>
      <c r="L13" s="492"/>
      <c r="M13" s="493"/>
      <c r="N13" s="492"/>
      <c r="O13" s="494"/>
      <c r="P13" s="495"/>
      <c r="Q13" s="496"/>
      <c r="R13" s="363"/>
    </row>
    <row r="14" spans="1:18" s="428" customFormat="1" ht="43.5" customHeight="1" thickBot="1">
      <c r="A14" s="373" t="s">
        <v>114</v>
      </c>
      <c r="B14" s="518" t="s">
        <v>2</v>
      </c>
      <c r="C14" s="520" t="s">
        <v>585</v>
      </c>
      <c r="D14" s="920" t="s">
        <v>595</v>
      </c>
      <c r="E14" s="334">
        <v>2</v>
      </c>
      <c r="F14" s="87"/>
      <c r="G14" s="87">
        <v>28</v>
      </c>
      <c r="H14" s="87">
        <f>E14+G14</f>
        <v>30</v>
      </c>
      <c r="I14" s="335">
        <f>H14/13</f>
        <v>2.3076923076923075</v>
      </c>
      <c r="J14" s="342" t="s">
        <v>18</v>
      </c>
      <c r="K14" s="334"/>
      <c r="L14" s="87"/>
      <c r="M14" s="87">
        <v>20</v>
      </c>
      <c r="N14" s="87">
        <f>K14+M14</f>
        <v>20</v>
      </c>
      <c r="O14" s="335">
        <f>N14/10</f>
        <v>2</v>
      </c>
      <c r="P14" s="516" t="s">
        <v>18</v>
      </c>
      <c r="Q14" s="499">
        <f>R14</f>
        <v>50</v>
      </c>
      <c r="R14" s="374">
        <f>N14+H14</f>
        <v>50</v>
      </c>
    </row>
    <row r="15" spans="1:18" s="428" customFormat="1" ht="36" customHeight="1" thickBot="1">
      <c r="A15" s="1121" t="s">
        <v>116</v>
      </c>
      <c r="B15" s="1122"/>
      <c r="C15" s="1122"/>
      <c r="D15" s="937"/>
      <c r="E15" s="84"/>
      <c r="F15" s="69"/>
      <c r="G15" s="69"/>
      <c r="H15" s="69"/>
      <c r="I15" s="85"/>
      <c r="J15" s="340"/>
      <c r="K15" s="74"/>
      <c r="L15" s="69"/>
      <c r="M15" s="69"/>
      <c r="N15" s="69"/>
      <c r="O15" s="63"/>
      <c r="P15" s="497"/>
      <c r="Q15" s="551"/>
      <c r="R15" s="552"/>
    </row>
    <row r="16" spans="1:18" s="428" customFormat="1" ht="41.25" customHeight="1">
      <c r="A16" s="896" t="s">
        <v>40</v>
      </c>
      <c r="B16" s="846" t="s">
        <v>447</v>
      </c>
      <c r="C16" s="931" t="s">
        <v>602</v>
      </c>
      <c r="D16" s="938" t="s">
        <v>603</v>
      </c>
      <c r="E16" s="181">
        <v>26</v>
      </c>
      <c r="F16" s="182"/>
      <c r="G16" s="182">
        <v>36</v>
      </c>
      <c r="H16" s="182">
        <f aca="true" t="shared" si="0" ref="H16:H21">E16+G16</f>
        <v>62</v>
      </c>
      <c r="I16" s="264">
        <f aca="true" t="shared" si="1" ref="I16:I21">H16/13</f>
        <v>4.769230769230769</v>
      </c>
      <c r="J16" s="141" t="s">
        <v>18</v>
      </c>
      <c r="K16" s="181"/>
      <c r="L16" s="182"/>
      <c r="M16" s="182"/>
      <c r="N16" s="182"/>
      <c r="O16" s="264"/>
      <c r="P16" s="141"/>
      <c r="Q16" s="898">
        <f aca="true" t="shared" si="2" ref="Q16:Q22">R16</f>
        <v>62</v>
      </c>
      <c r="R16" s="893">
        <f aca="true" t="shared" si="3" ref="R16:R22">N16+H16</f>
        <v>62</v>
      </c>
    </row>
    <row r="17" spans="1:18" s="428" customFormat="1" ht="41.25" customHeight="1">
      <c r="A17" s="525" t="s">
        <v>120</v>
      </c>
      <c r="B17" s="526" t="s">
        <v>478</v>
      </c>
      <c r="C17" s="521" t="s">
        <v>324</v>
      </c>
      <c r="D17" s="932" t="s">
        <v>596</v>
      </c>
      <c r="E17" s="47">
        <v>30</v>
      </c>
      <c r="F17" s="17"/>
      <c r="G17" s="17">
        <v>42</v>
      </c>
      <c r="H17" s="17">
        <f t="shared" si="0"/>
        <v>72</v>
      </c>
      <c r="I17" s="52">
        <f t="shared" si="1"/>
        <v>5.538461538461538</v>
      </c>
      <c r="J17" s="42" t="s">
        <v>18</v>
      </c>
      <c r="K17" s="47"/>
      <c r="L17" s="18"/>
      <c r="M17" s="17"/>
      <c r="N17" s="17"/>
      <c r="O17" s="52"/>
      <c r="P17" s="42"/>
      <c r="Q17" s="298"/>
      <c r="R17" s="894">
        <f t="shared" si="3"/>
        <v>72</v>
      </c>
    </row>
    <row r="18" spans="1:18" s="428" customFormat="1" ht="41.25" customHeight="1">
      <c r="A18" s="525" t="s">
        <v>235</v>
      </c>
      <c r="B18" s="526" t="s">
        <v>479</v>
      </c>
      <c r="C18" s="521" t="s">
        <v>345</v>
      </c>
      <c r="D18" s="921" t="s">
        <v>597</v>
      </c>
      <c r="E18" s="47">
        <v>2</v>
      </c>
      <c r="F18" s="17"/>
      <c r="G18" s="17">
        <v>46</v>
      </c>
      <c r="H18" s="17">
        <f t="shared" si="0"/>
        <v>48</v>
      </c>
      <c r="I18" s="52">
        <f t="shared" si="1"/>
        <v>3.6923076923076925</v>
      </c>
      <c r="J18" s="42" t="s">
        <v>18</v>
      </c>
      <c r="K18" s="47"/>
      <c r="L18" s="18"/>
      <c r="M18" s="17">
        <v>40</v>
      </c>
      <c r="N18" s="17">
        <f>K18+M18</f>
        <v>40</v>
      </c>
      <c r="O18" s="52">
        <f>N18/10</f>
        <v>4</v>
      </c>
      <c r="P18" s="42" t="s">
        <v>18</v>
      </c>
      <c r="Q18" s="298">
        <f t="shared" si="2"/>
        <v>88</v>
      </c>
      <c r="R18" s="894">
        <f t="shared" si="3"/>
        <v>88</v>
      </c>
    </row>
    <row r="19" spans="1:18" s="428" customFormat="1" ht="41.25" customHeight="1">
      <c r="A19" s="796" t="s">
        <v>50</v>
      </c>
      <c r="B19" s="211" t="s">
        <v>201</v>
      </c>
      <c r="C19" s="521" t="s">
        <v>592</v>
      </c>
      <c r="D19" s="939" t="s">
        <v>598</v>
      </c>
      <c r="E19" s="47">
        <v>30</v>
      </c>
      <c r="F19" s="17"/>
      <c r="G19" s="17">
        <v>42</v>
      </c>
      <c r="H19" s="17">
        <f t="shared" si="0"/>
        <v>72</v>
      </c>
      <c r="I19" s="52">
        <f t="shared" si="1"/>
        <v>5.538461538461538</v>
      </c>
      <c r="J19" s="42" t="s">
        <v>18</v>
      </c>
      <c r="K19" s="47"/>
      <c r="L19" s="18"/>
      <c r="M19" s="17"/>
      <c r="N19" s="17"/>
      <c r="O19" s="52"/>
      <c r="P19" s="42"/>
      <c r="Q19" s="298">
        <f>R19</f>
        <v>72</v>
      </c>
      <c r="R19" s="894">
        <f>N19+H19</f>
        <v>72</v>
      </c>
    </row>
    <row r="20" spans="1:18" s="428" customFormat="1" ht="41.25" customHeight="1">
      <c r="A20" s="796" t="s">
        <v>185</v>
      </c>
      <c r="B20" s="211" t="s">
        <v>480</v>
      </c>
      <c r="C20" s="521" t="s">
        <v>592</v>
      </c>
      <c r="D20" s="940"/>
      <c r="E20" s="47"/>
      <c r="F20" s="17"/>
      <c r="G20" s="17">
        <v>38</v>
      </c>
      <c r="H20" s="17">
        <f t="shared" si="0"/>
        <v>38</v>
      </c>
      <c r="I20" s="52">
        <f t="shared" si="1"/>
        <v>2.923076923076923</v>
      </c>
      <c r="J20" s="42" t="s">
        <v>18</v>
      </c>
      <c r="K20" s="47"/>
      <c r="L20" s="18"/>
      <c r="M20" s="17">
        <v>54</v>
      </c>
      <c r="N20" s="17">
        <f>K20+M20</f>
        <v>54</v>
      </c>
      <c r="O20" s="52">
        <f>N20/10</f>
        <v>5.4</v>
      </c>
      <c r="P20" s="42"/>
      <c r="Q20" s="298">
        <f>R20</f>
        <v>92</v>
      </c>
      <c r="R20" s="894">
        <f>N20+H20</f>
        <v>92</v>
      </c>
    </row>
    <row r="21" spans="1:18" s="428" customFormat="1" ht="41.25" customHeight="1">
      <c r="A21" s="796" t="s">
        <v>187</v>
      </c>
      <c r="B21" s="211" t="s">
        <v>481</v>
      </c>
      <c r="C21" s="521" t="s">
        <v>162</v>
      </c>
      <c r="D21" s="939" t="s">
        <v>604</v>
      </c>
      <c r="E21" s="47">
        <v>40</v>
      </c>
      <c r="F21" s="17"/>
      <c r="G21" s="17"/>
      <c r="H21" s="17">
        <f t="shared" si="0"/>
        <v>40</v>
      </c>
      <c r="I21" s="52">
        <f t="shared" si="1"/>
        <v>3.076923076923077</v>
      </c>
      <c r="J21" s="42" t="s">
        <v>18</v>
      </c>
      <c r="K21" s="47"/>
      <c r="L21" s="18"/>
      <c r="M21" s="17">
        <v>32</v>
      </c>
      <c r="N21" s="17">
        <f>K21+M21</f>
        <v>32</v>
      </c>
      <c r="O21" s="52">
        <f>N21/10</f>
        <v>3.2</v>
      </c>
      <c r="P21" s="42"/>
      <c r="Q21" s="298">
        <f>R21</f>
        <v>72</v>
      </c>
      <c r="R21" s="894">
        <f>N21+H21</f>
        <v>72</v>
      </c>
    </row>
    <row r="22" spans="1:18" s="428" customFormat="1" ht="41.25" customHeight="1" thickBot="1">
      <c r="A22" s="436" t="s">
        <v>189</v>
      </c>
      <c r="B22" s="212" t="s">
        <v>291</v>
      </c>
      <c r="C22" s="520" t="s">
        <v>343</v>
      </c>
      <c r="D22" s="922" t="s">
        <v>599</v>
      </c>
      <c r="E22" s="897"/>
      <c r="F22" s="87"/>
      <c r="G22" s="87"/>
      <c r="H22" s="87"/>
      <c r="I22" s="128"/>
      <c r="J22" s="129"/>
      <c r="K22" s="897"/>
      <c r="L22" s="895"/>
      <c r="M22" s="87">
        <v>70</v>
      </c>
      <c r="N22" s="87">
        <f>K22+M22</f>
        <v>70</v>
      </c>
      <c r="O22" s="128">
        <f>N22/10</f>
        <v>7</v>
      </c>
      <c r="P22" s="129"/>
      <c r="Q22" s="899">
        <f t="shared" si="2"/>
        <v>70</v>
      </c>
      <c r="R22" s="374">
        <f t="shared" si="3"/>
        <v>70</v>
      </c>
    </row>
    <row r="23" spans="1:18" s="428" customFormat="1" ht="51" customHeight="1" thickBot="1">
      <c r="A23" s="1123" t="s">
        <v>292</v>
      </c>
      <c r="B23" s="1124"/>
      <c r="C23" s="1329"/>
      <c r="D23" s="941"/>
      <c r="E23" s="140"/>
      <c r="F23" s="41"/>
      <c r="G23" s="41"/>
      <c r="H23" s="41"/>
      <c r="I23" s="86"/>
      <c r="J23" s="43" t="s">
        <v>228</v>
      </c>
      <c r="K23" s="140"/>
      <c r="L23" s="44"/>
      <c r="M23" s="41"/>
      <c r="N23" s="41"/>
      <c r="O23" s="89"/>
      <c r="P23" s="43"/>
      <c r="Q23" s="380"/>
      <c r="R23" s="383"/>
    </row>
    <row r="24" spans="1:18" s="428" customFormat="1" ht="39.75" customHeight="1">
      <c r="A24" s="215" t="s">
        <v>293</v>
      </c>
      <c r="B24" s="210" t="s">
        <v>303</v>
      </c>
      <c r="C24" s="1126" t="s">
        <v>583</v>
      </c>
      <c r="D24" s="933"/>
      <c r="E24" s="310">
        <v>34</v>
      </c>
      <c r="F24" s="182"/>
      <c r="G24" s="182">
        <v>72</v>
      </c>
      <c r="H24" s="182">
        <f>E24+G24</f>
        <v>106</v>
      </c>
      <c r="I24" s="311">
        <f>H24/13</f>
        <v>8.153846153846153</v>
      </c>
      <c r="J24" s="54" t="s">
        <v>101</v>
      </c>
      <c r="K24" s="46"/>
      <c r="L24" s="34"/>
      <c r="M24" s="32"/>
      <c r="N24" s="69"/>
      <c r="O24" s="63"/>
      <c r="P24" s="58"/>
      <c r="Q24" s="110">
        <f aca="true" t="shared" si="4" ref="Q24:Q32">R24</f>
        <v>106</v>
      </c>
      <c r="R24" s="114">
        <f>N24+H24</f>
        <v>106</v>
      </c>
    </row>
    <row r="25" spans="1:18" s="428" customFormat="1" ht="39.75" customHeight="1">
      <c r="A25" s="208" t="s">
        <v>92</v>
      </c>
      <c r="B25" s="211" t="s">
        <v>26</v>
      </c>
      <c r="C25" s="1127"/>
      <c r="D25" s="907" t="str">
        <f>'ОП 311'!$D$23</f>
        <v>bvm-3175@yandex.ru</v>
      </c>
      <c r="E25" s="19"/>
      <c r="F25" s="17"/>
      <c r="G25" s="17">
        <v>36</v>
      </c>
      <c r="H25" s="17"/>
      <c r="I25" s="26"/>
      <c r="J25" s="1129" t="s">
        <v>101</v>
      </c>
      <c r="K25" s="47"/>
      <c r="L25" s="18"/>
      <c r="M25" s="17"/>
      <c r="N25" s="17"/>
      <c r="O25" s="52"/>
      <c r="P25" s="42"/>
      <c r="Q25" s="366">
        <f t="shared" si="4"/>
        <v>0</v>
      </c>
      <c r="R25" s="116">
        <f>N25+H25</f>
        <v>0</v>
      </c>
    </row>
    <row r="26" spans="1:18" s="428" customFormat="1" ht="39.75" customHeight="1" thickBot="1">
      <c r="A26" s="209" t="s">
        <v>93</v>
      </c>
      <c r="B26" s="212" t="s">
        <v>24</v>
      </c>
      <c r="C26" s="1128"/>
      <c r="D26" s="908"/>
      <c r="E26" s="334"/>
      <c r="F26" s="87"/>
      <c r="G26" s="87">
        <v>108</v>
      </c>
      <c r="H26" s="87"/>
      <c r="I26" s="335"/>
      <c r="J26" s="1130"/>
      <c r="K26" s="48"/>
      <c r="L26" s="35"/>
      <c r="M26" s="23"/>
      <c r="N26" s="41"/>
      <c r="O26" s="89"/>
      <c r="P26" s="58"/>
      <c r="Q26" s="380">
        <f t="shared" si="4"/>
        <v>0</v>
      </c>
      <c r="R26" s="114">
        <f>N26+H26</f>
        <v>0</v>
      </c>
    </row>
    <row r="27" spans="1:18" s="428" customFormat="1" ht="48" customHeight="1" thickBot="1">
      <c r="A27" s="1131" t="s">
        <v>294</v>
      </c>
      <c r="B27" s="1132"/>
      <c r="C27" s="1133"/>
      <c r="D27" s="942"/>
      <c r="E27" s="37"/>
      <c r="F27" s="38"/>
      <c r="G27" s="38"/>
      <c r="H27" s="38"/>
      <c r="I27" s="36"/>
      <c r="J27" s="56"/>
      <c r="K27" s="53"/>
      <c r="L27" s="45"/>
      <c r="M27" s="38"/>
      <c r="N27" s="38"/>
      <c r="O27" s="51"/>
      <c r="P27" s="56" t="s">
        <v>17</v>
      </c>
      <c r="Q27" s="108">
        <f t="shared" si="4"/>
        <v>0</v>
      </c>
      <c r="R27" s="115"/>
    </row>
    <row r="28" spans="1:18" s="475" customFormat="1" ht="52.5" customHeight="1">
      <c r="A28" s="510" t="s">
        <v>295</v>
      </c>
      <c r="B28" s="523" t="s">
        <v>296</v>
      </c>
      <c r="C28" s="934" t="s">
        <v>261</v>
      </c>
      <c r="D28" s="929" t="s">
        <v>601</v>
      </c>
      <c r="E28" s="59"/>
      <c r="F28" s="39"/>
      <c r="G28" s="39"/>
      <c r="H28" s="39"/>
      <c r="I28" s="57"/>
      <c r="J28" s="340"/>
      <c r="K28" s="74">
        <v>30</v>
      </c>
      <c r="L28" s="75"/>
      <c r="M28" s="69">
        <v>44</v>
      </c>
      <c r="N28" s="69">
        <f>K28+M28</f>
        <v>74</v>
      </c>
      <c r="O28" s="63">
        <f>N28/10</f>
        <v>7.4</v>
      </c>
      <c r="P28" s="340"/>
      <c r="Q28" s="378">
        <f t="shared" si="4"/>
        <v>74</v>
      </c>
      <c r="R28" s="379">
        <f>N28+H28</f>
        <v>74</v>
      </c>
    </row>
    <row r="29" spans="1:18" s="428" customFormat="1" ht="46.5" customHeight="1">
      <c r="A29" s="511" t="s">
        <v>297</v>
      </c>
      <c r="B29" s="509" t="s">
        <v>298</v>
      </c>
      <c r="C29" s="930" t="s">
        <v>344</v>
      </c>
      <c r="D29" s="943" t="s">
        <v>605</v>
      </c>
      <c r="E29" s="47"/>
      <c r="F29" s="17"/>
      <c r="G29" s="17"/>
      <c r="H29" s="17"/>
      <c r="I29" s="52"/>
      <c r="J29" s="42"/>
      <c r="K29" s="47">
        <v>30</v>
      </c>
      <c r="L29" s="18"/>
      <c r="M29" s="17">
        <v>40</v>
      </c>
      <c r="N29" s="17">
        <f>K29+M29</f>
        <v>70</v>
      </c>
      <c r="O29" s="52">
        <f>N29/10</f>
        <v>7</v>
      </c>
      <c r="P29" s="42" t="s">
        <v>101</v>
      </c>
      <c r="Q29" s="106">
        <f t="shared" si="4"/>
        <v>70</v>
      </c>
      <c r="R29" s="116">
        <f>N29+H29</f>
        <v>70</v>
      </c>
    </row>
    <row r="30" spans="1:18" s="428" customFormat="1" ht="46.5" customHeight="1">
      <c r="A30" s="372" t="s">
        <v>97</v>
      </c>
      <c r="B30" s="369" t="s">
        <v>26</v>
      </c>
      <c r="C30" s="1359" t="s">
        <v>261</v>
      </c>
      <c r="D30" s="1136" t="s">
        <v>601</v>
      </c>
      <c r="E30" s="46"/>
      <c r="F30" s="32"/>
      <c r="G30" s="17"/>
      <c r="H30" s="17"/>
      <c r="I30" s="52"/>
      <c r="J30" s="42"/>
      <c r="K30" s="47"/>
      <c r="L30" s="18"/>
      <c r="M30" s="17">
        <v>36</v>
      </c>
      <c r="N30" s="17"/>
      <c r="O30" s="52"/>
      <c r="P30" s="1129" t="s">
        <v>18</v>
      </c>
      <c r="Q30" s="106">
        <f t="shared" si="4"/>
        <v>0</v>
      </c>
      <c r="R30" s="116">
        <f>N30+H30</f>
        <v>0</v>
      </c>
    </row>
    <row r="31" spans="1:18" s="428" customFormat="1" ht="49.5" customHeight="1" thickBot="1">
      <c r="A31" s="647" t="s">
        <v>98</v>
      </c>
      <c r="B31" s="419" t="s">
        <v>24</v>
      </c>
      <c r="C31" s="1360"/>
      <c r="D31" s="1137"/>
      <c r="E31" s="48"/>
      <c r="F31" s="23"/>
      <c r="G31" s="39"/>
      <c r="H31" s="39"/>
      <c r="I31" s="57"/>
      <c r="J31" s="58"/>
      <c r="K31" s="59"/>
      <c r="L31" s="40"/>
      <c r="M31" s="39">
        <v>72</v>
      </c>
      <c r="N31" s="41"/>
      <c r="O31" s="89"/>
      <c r="P31" s="1130"/>
      <c r="Q31" s="110">
        <f t="shared" si="4"/>
        <v>0</v>
      </c>
      <c r="R31" s="114">
        <f>N31+H31</f>
        <v>0</v>
      </c>
    </row>
    <row r="32" spans="1:18" s="428" customFormat="1" ht="42.75" customHeight="1" thickBot="1">
      <c r="A32" s="507"/>
      <c r="B32" s="527" t="s">
        <v>208</v>
      </c>
      <c r="C32" s="285"/>
      <c r="D32" s="296"/>
      <c r="E32" s="53"/>
      <c r="F32" s="38"/>
      <c r="G32" s="38"/>
      <c r="H32" s="38"/>
      <c r="I32" s="51"/>
      <c r="J32" s="56"/>
      <c r="K32" s="53"/>
      <c r="L32" s="45"/>
      <c r="M32" s="38">
        <v>144</v>
      </c>
      <c r="N32" s="38"/>
      <c r="O32" s="51"/>
      <c r="P32" s="56"/>
      <c r="Q32" s="108">
        <f t="shared" si="4"/>
        <v>0</v>
      </c>
      <c r="R32" s="115">
        <f>N32+H32</f>
        <v>0</v>
      </c>
    </row>
    <row r="33" spans="1:18" ht="45" customHeight="1" thickBot="1">
      <c r="A33" s="1138" t="s">
        <v>4</v>
      </c>
      <c r="B33" s="1139"/>
      <c r="C33" s="295"/>
      <c r="D33" s="295"/>
      <c r="E33" s="417">
        <f>SUM(E14:E32)</f>
        <v>164</v>
      </c>
      <c r="F33" s="121">
        <f>SUM(F14:F32)</f>
        <v>0</v>
      </c>
      <c r="G33" s="121">
        <f>SUM(G14:G32)</f>
        <v>448</v>
      </c>
      <c r="H33" s="121">
        <f>SUM(H14:H32)</f>
        <v>468</v>
      </c>
      <c r="I33" s="409">
        <f>SUM(I14:I32)</f>
        <v>36</v>
      </c>
      <c r="J33" s="91"/>
      <c r="K33" s="417">
        <f>SUM(K14:K32)</f>
        <v>60</v>
      </c>
      <c r="L33" s="367">
        <f>SUM(L14:L32)</f>
        <v>0</v>
      </c>
      <c r="M33" s="367">
        <f>SUM(M14:M32)</f>
        <v>552</v>
      </c>
      <c r="N33" s="367">
        <f>SUM(N14:N32)</f>
        <v>360</v>
      </c>
      <c r="O33" s="196">
        <f>SUM(O14:O32)</f>
        <v>36</v>
      </c>
      <c r="P33" s="91"/>
      <c r="Q33" s="515">
        <f>N33+H33</f>
        <v>828</v>
      </c>
      <c r="R33" s="416">
        <f>SUM(R14:R32)</f>
        <v>828</v>
      </c>
    </row>
    <row r="34" spans="1:18" ht="20.25">
      <c r="A34" s="135"/>
      <c r="B34" s="8"/>
      <c r="C34" s="9"/>
      <c r="D34" s="9"/>
      <c r="E34" s="8"/>
      <c r="F34" s="8"/>
      <c r="G34" s="8"/>
      <c r="H34" s="7"/>
      <c r="I34" s="7"/>
      <c r="J34" s="6"/>
      <c r="K34" s="6"/>
      <c r="L34" s="6"/>
      <c r="M34" s="6"/>
      <c r="N34" s="6"/>
      <c r="O34" s="6"/>
      <c r="P34" s="6"/>
      <c r="Q34" s="6"/>
      <c r="R34" s="6"/>
    </row>
    <row r="35" spans="1:18" ht="25.5">
      <c r="A35" s="1140" t="s">
        <v>420</v>
      </c>
      <c r="B35" s="1140"/>
      <c r="C35" s="1140"/>
      <c r="D35" s="903"/>
      <c r="E35" s="112"/>
      <c r="F35" s="112"/>
      <c r="G35" s="112"/>
      <c r="H35" s="112"/>
      <c r="I35" s="112"/>
      <c r="J35" s="135"/>
      <c r="K35" s="135"/>
      <c r="L35" s="190"/>
      <c r="M35" s="190"/>
      <c r="N35" s="6"/>
      <c r="O35" s="6"/>
      <c r="P35" s="6"/>
      <c r="Q35" s="6"/>
      <c r="R35" s="6"/>
    </row>
    <row r="36" spans="1:18" ht="1.5" customHeight="1">
      <c r="A36" s="178"/>
      <c r="B36" s="178"/>
      <c r="C36" s="178"/>
      <c r="D36" s="178"/>
      <c r="E36" s="8"/>
      <c r="F36" s="8"/>
      <c r="G36" s="8"/>
      <c r="H36" s="8"/>
      <c r="I36" s="8"/>
      <c r="J36" s="12"/>
      <c r="K36" s="11"/>
      <c r="L36" s="648"/>
      <c r="M36" s="648"/>
      <c r="N36" s="648"/>
      <c r="O36" s="648"/>
      <c r="P36" s="648"/>
      <c r="Q36" s="648"/>
      <c r="R36" s="648"/>
    </row>
    <row r="37" spans="1:18" ht="26.25">
      <c r="A37" s="1141" t="s">
        <v>102</v>
      </c>
      <c r="B37" s="1141"/>
      <c r="C37" s="1141"/>
      <c r="D37" s="177"/>
      <c r="E37" s="8"/>
      <c r="F37" s="8"/>
      <c r="G37" s="8"/>
      <c r="H37" s="8"/>
      <c r="I37" s="8"/>
      <c r="J37" s="13"/>
      <c r="K37" s="8"/>
      <c r="L37" s="13"/>
      <c r="M37" s="13"/>
      <c r="N37" s="6"/>
      <c r="O37" s="6"/>
      <c r="P37" s="6"/>
      <c r="Q37" s="6"/>
      <c r="R37" s="6"/>
    </row>
    <row r="38" spans="1:18" ht="9" customHeight="1">
      <c r="A38" s="177"/>
      <c r="B38" s="177"/>
      <c r="C38" s="177"/>
      <c r="D38" s="177"/>
      <c r="E38" s="8"/>
      <c r="F38" s="8"/>
      <c r="G38" s="8"/>
      <c r="H38" s="8"/>
      <c r="I38" s="8"/>
      <c r="J38" s="13"/>
      <c r="K38" s="8"/>
      <c r="L38" s="15"/>
      <c r="M38" s="15"/>
      <c r="N38" s="6"/>
      <c r="O38" s="6"/>
      <c r="P38" s="6"/>
      <c r="Q38" s="6"/>
      <c r="R38" s="6"/>
    </row>
    <row r="39" spans="1:18" ht="26.25">
      <c r="A39" s="1142" t="s">
        <v>103</v>
      </c>
      <c r="B39" s="1141"/>
      <c r="C39" s="1141"/>
      <c r="D39" s="177"/>
      <c r="E39" s="112"/>
      <c r="F39" s="112"/>
      <c r="G39" s="112"/>
      <c r="H39" s="112"/>
      <c r="I39" s="112"/>
      <c r="J39" s="528"/>
      <c r="K39" s="112"/>
      <c r="L39" s="6"/>
      <c r="M39" s="6"/>
      <c r="N39" s="6"/>
      <c r="O39" s="6"/>
      <c r="P39" s="6"/>
      <c r="Q39" s="6"/>
      <c r="R39" s="6"/>
    </row>
    <row r="40" spans="1:18" ht="26.25">
      <c r="A40" s="1141" t="s">
        <v>437</v>
      </c>
      <c r="B40" s="1141"/>
      <c r="C40" s="1141"/>
      <c r="D40" s="177"/>
      <c r="E40" s="14"/>
      <c r="F40" s="14"/>
      <c r="G40" s="14"/>
      <c r="H40" s="14"/>
      <c r="I40" s="14"/>
      <c r="J40" s="13"/>
      <c r="K40" s="6"/>
      <c r="L40" s="6"/>
      <c r="M40" s="6"/>
      <c r="N40" s="6"/>
      <c r="O40" s="6"/>
      <c r="P40" s="6"/>
      <c r="Q40" s="6"/>
      <c r="R40" s="6"/>
    </row>
    <row r="41" spans="1:18" ht="26.25">
      <c r="A41" s="1144" t="s">
        <v>482</v>
      </c>
      <c r="B41" s="1144"/>
      <c r="C41" s="1144"/>
      <c r="D41" s="1144"/>
      <c r="E41" s="1144"/>
      <c r="F41" s="1144"/>
      <c r="G41" s="1144"/>
      <c r="H41" s="1144"/>
      <c r="I41" s="1144"/>
      <c r="J41" s="1144"/>
      <c r="K41" s="6"/>
      <c r="L41" s="6"/>
      <c r="M41" s="6"/>
      <c r="N41" s="6"/>
      <c r="O41" s="6"/>
      <c r="P41" s="6"/>
      <c r="Q41" s="6"/>
      <c r="R41" s="6"/>
    </row>
    <row r="42" spans="1:18" ht="9" customHeight="1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6"/>
      <c r="M42" s="6"/>
      <c r="N42" s="6"/>
      <c r="O42" s="6"/>
      <c r="P42" s="6"/>
      <c r="Q42" s="6"/>
      <c r="R42" s="6"/>
    </row>
    <row r="43" spans="1:18" ht="25.5">
      <c r="A43" s="1145" t="s">
        <v>421</v>
      </c>
      <c r="B43" s="1145"/>
      <c r="C43" s="1145"/>
      <c r="D43" s="656"/>
      <c r="E43" s="132"/>
      <c r="F43" s="132"/>
      <c r="G43" s="132"/>
      <c r="H43" s="132"/>
      <c r="I43" s="132"/>
      <c r="J43" s="133"/>
      <c r="K43" s="133"/>
      <c r="Q43" s="4"/>
      <c r="R43" s="4"/>
    </row>
    <row r="44" spans="1:11" ht="9" customHeight="1">
      <c r="A44" s="1140"/>
      <c r="B44" s="1140"/>
      <c r="C44" s="1140"/>
      <c r="D44" s="903"/>
      <c r="E44" s="8"/>
      <c r="F44" s="8"/>
      <c r="G44" s="8"/>
      <c r="H44" s="8"/>
      <c r="I44" s="8"/>
      <c r="J44" s="190"/>
      <c r="K44" s="190"/>
    </row>
    <row r="45" spans="1:11" ht="25.5">
      <c r="A45" s="1145" t="s">
        <v>591</v>
      </c>
      <c r="B45" s="1145"/>
      <c r="C45" s="1145"/>
      <c r="D45" s="656"/>
      <c r="E45" s="8"/>
      <c r="F45" s="8"/>
      <c r="G45" s="8"/>
      <c r="H45" s="8"/>
      <c r="I45" s="8"/>
      <c r="J45" s="13"/>
      <c r="K45" s="8"/>
    </row>
    <row r="46" spans="1:11" ht="20.25">
      <c r="A46" s="132"/>
      <c r="B46" s="14"/>
      <c r="C46" s="14"/>
      <c r="D46" s="14"/>
      <c r="E46" s="14"/>
      <c r="F46" s="14"/>
      <c r="G46" s="14"/>
      <c r="H46" s="14"/>
      <c r="I46" s="14"/>
      <c r="J46" s="13"/>
      <c r="K46" s="6"/>
    </row>
    <row r="47" spans="1:11" ht="20.25">
      <c r="A47" s="135"/>
      <c r="B47" s="1143"/>
      <c r="C47" s="1143"/>
      <c r="D47" s="1143"/>
      <c r="E47" s="1143"/>
      <c r="F47" s="1143"/>
      <c r="G47" s="1143"/>
      <c r="H47" s="11"/>
      <c r="I47" s="11"/>
      <c r="J47" s="6"/>
      <c r="K47" s="6"/>
    </row>
    <row r="48" spans="1:11" ht="20.25">
      <c r="A48" s="132"/>
      <c r="B48" s="1143"/>
      <c r="C48" s="1143"/>
      <c r="D48" s="1143"/>
      <c r="E48" s="1143"/>
      <c r="F48" s="1143"/>
      <c r="G48" s="1143"/>
      <c r="H48" s="14"/>
      <c r="I48" s="14"/>
      <c r="J48" s="6"/>
      <c r="K48" s="6"/>
    </row>
    <row r="49" spans="1:11" ht="20.25">
      <c r="A49" s="132"/>
      <c r="B49" s="1143"/>
      <c r="C49" s="1143"/>
      <c r="D49" s="1143"/>
      <c r="E49" s="1143"/>
      <c r="F49" s="1143"/>
      <c r="G49" s="1143"/>
      <c r="H49" s="11"/>
      <c r="I49" s="11"/>
      <c r="J49" s="6"/>
      <c r="K49" s="6"/>
    </row>
    <row r="50" spans="1:11" ht="20.25">
      <c r="A50" s="132"/>
      <c r="B50" s="14"/>
      <c r="C50" s="14"/>
      <c r="D50" s="14"/>
      <c r="E50" s="14"/>
      <c r="F50" s="14"/>
      <c r="G50" s="14"/>
      <c r="H50" s="14"/>
      <c r="I50" s="14"/>
      <c r="J50" s="6"/>
      <c r="K50" s="6"/>
    </row>
    <row r="51" spans="1:11" ht="20.25">
      <c r="A51" s="132"/>
      <c r="B51" s="14"/>
      <c r="C51" s="14"/>
      <c r="D51" s="14"/>
      <c r="E51" s="14"/>
      <c r="F51" s="14"/>
      <c r="G51" s="14"/>
      <c r="H51" s="14"/>
      <c r="I51" s="14"/>
      <c r="J51" s="6"/>
      <c r="K51" s="6"/>
    </row>
  </sheetData>
  <sheetProtection selectLockedCells="1" selectUnlockedCells="1"/>
  <mergeCells count="38">
    <mergeCell ref="A41:J41"/>
    <mergeCell ref="B49:G49"/>
    <mergeCell ref="A15:C15"/>
    <mergeCell ref="A27:C27"/>
    <mergeCell ref="A39:C39"/>
    <mergeCell ref="A33:B33"/>
    <mergeCell ref="A44:C44"/>
    <mergeCell ref="A23:C23"/>
    <mergeCell ref="A43:C43"/>
    <mergeCell ref="B48:G48"/>
    <mergeCell ref="A7:Q7"/>
    <mergeCell ref="R11:R12"/>
    <mergeCell ref="A13:C13"/>
    <mergeCell ref="E11:I11"/>
    <mergeCell ref="A45:C45"/>
    <mergeCell ref="C30:C31"/>
    <mergeCell ref="C24:C26"/>
    <mergeCell ref="J25:J26"/>
    <mergeCell ref="P30:P31"/>
    <mergeCell ref="A40:C40"/>
    <mergeCell ref="C11:C12"/>
    <mergeCell ref="A37:C37"/>
    <mergeCell ref="J11:J12"/>
    <mergeCell ref="K11:O11"/>
    <mergeCell ref="P11:P12"/>
    <mergeCell ref="Q11:Q12"/>
    <mergeCell ref="A35:C35"/>
    <mergeCell ref="D30:D31"/>
    <mergeCell ref="A1:B1"/>
    <mergeCell ref="A2:B2"/>
    <mergeCell ref="A3:B3"/>
    <mergeCell ref="A4:B4"/>
    <mergeCell ref="A6:Q6"/>
    <mergeCell ref="B47:G47"/>
    <mergeCell ref="A8:C8"/>
    <mergeCell ref="A9:C9"/>
    <mergeCell ref="A11:A12"/>
    <mergeCell ref="B11:B12"/>
  </mergeCells>
  <hyperlinks>
    <hyperlink ref="D16" r:id="rId1" display="sinitsina-lera@mail.ru"/>
    <hyperlink ref="D14" r:id="rId2" display="https://vk.com/kepeazhe"/>
    <hyperlink ref="D17" r:id="rId3" display="vavilova.alena@bk.ru "/>
    <hyperlink ref="D18" r:id="rId4" display="globaleagle@yandex.ru "/>
    <hyperlink ref="D19" r:id="rId5" display="mandryka-av@mail.ru"/>
    <hyperlink ref="D21" r:id="rId6" display="Cheremenina.Larisa@ya.ru"/>
    <hyperlink ref="D22" r:id="rId7" display="v89086343376@yandex.ru "/>
    <hyperlink ref="D28" r:id="rId8" display="evgenianevodnickova@gmail.com"/>
    <hyperlink ref="D30" r:id="rId9" display="evgenianevodnickova@gmail.com"/>
    <hyperlink ref="D29" r:id="rId10" display="missis.ca4inskaya@yandex.ru"/>
    <hyperlink ref="D9" r:id="rId11" display="Cheremenina.Larisa@ya.ru"/>
  </hyperlinks>
  <printOptions/>
  <pageMargins left="0.2755905511811024" right="0.11811023622047245" top="0.2755905511811024" bottom="0.31496062992125984" header="0.5118110236220472" footer="0.5118110236220472"/>
  <pageSetup horizontalDpi="300" verticalDpi="300" orientation="landscape" paperSize="9" scale="34" r:id="rId14"/>
  <legacyDrawing r:id="rId1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50" zoomScaleNormal="75" zoomScaleSheetLayoutView="50" zoomScalePageLayoutView="0" workbookViewId="0" topLeftCell="A10">
      <selection activeCell="D14" sqref="D14"/>
    </sheetView>
  </sheetViews>
  <sheetFormatPr defaultColWidth="9.140625" defaultRowHeight="12.75"/>
  <cols>
    <col min="1" max="1" width="22.8515625" style="217" customWidth="1"/>
    <col min="2" max="2" width="100.421875" style="4" customWidth="1"/>
    <col min="3" max="3" width="67.421875" style="4" customWidth="1"/>
    <col min="4" max="4" width="62.57421875" style="4" customWidth="1"/>
    <col min="5" max="8" width="10.7109375" style="4" customWidth="1"/>
    <col min="9" max="9" width="14.421875" style="4" customWidth="1"/>
    <col min="10" max="10" width="11.140625" style="4" customWidth="1"/>
    <col min="11" max="13" width="10.7109375" style="4" customWidth="1"/>
    <col min="14" max="14" width="12.8515625" style="4" customWidth="1"/>
    <col min="15" max="15" width="12.140625" style="4" customWidth="1"/>
    <col min="16" max="16" width="11.7109375" style="4" customWidth="1"/>
    <col min="17" max="17" width="15.7109375" style="375" customWidth="1"/>
    <col min="18" max="18" width="17.421875" style="375" customWidth="1"/>
    <col min="19" max="16384" width="9.140625" style="4" customWidth="1"/>
  </cols>
  <sheetData>
    <row r="1" spans="1:18" ht="42" customHeight="1">
      <c r="A1" s="1095" t="s">
        <v>13</v>
      </c>
      <c r="B1" s="1095"/>
      <c r="C1" s="1"/>
      <c r="D1" s="1"/>
      <c r="Q1" s="4"/>
      <c r="R1" s="4"/>
    </row>
    <row r="2" spans="1:18" ht="36" customHeight="1">
      <c r="A2" s="1095" t="s">
        <v>27</v>
      </c>
      <c r="B2" s="1095"/>
      <c r="C2" s="1"/>
      <c r="D2" s="1"/>
      <c r="Q2" s="4"/>
      <c r="R2" s="4"/>
    </row>
    <row r="3" spans="1:18" ht="40.5" customHeight="1">
      <c r="A3" s="1095" t="s">
        <v>28</v>
      </c>
      <c r="B3" s="1095"/>
      <c r="C3" s="1"/>
      <c r="D3" s="1"/>
      <c r="Q3" s="4"/>
      <c r="R3" s="4"/>
    </row>
    <row r="4" spans="1:18" ht="39" customHeight="1">
      <c r="A4" s="1095" t="s">
        <v>416</v>
      </c>
      <c r="B4" s="1095"/>
      <c r="C4" s="1"/>
      <c r="D4" s="1"/>
      <c r="Q4" s="4"/>
      <c r="R4" s="4"/>
    </row>
    <row r="5" spans="2:18" ht="23.25">
      <c r="B5" s="16"/>
      <c r="C5" s="1"/>
      <c r="D5" s="1"/>
      <c r="Q5" s="4"/>
      <c r="R5" s="4"/>
    </row>
    <row r="6" spans="1:18" ht="48.75" customHeight="1">
      <c r="A6" s="1096" t="s">
        <v>484</v>
      </c>
      <c r="B6" s="1096"/>
      <c r="C6" s="1096"/>
      <c r="D6" s="1096"/>
      <c r="E6" s="1096"/>
      <c r="F6" s="1096"/>
      <c r="G6" s="1096"/>
      <c r="H6" s="1096"/>
      <c r="I6" s="1096"/>
      <c r="J6" s="1096"/>
      <c r="K6" s="1096"/>
      <c r="L6" s="1096"/>
      <c r="M6" s="1096"/>
      <c r="N6" s="1096"/>
      <c r="O6" s="1096"/>
      <c r="P6" s="1096"/>
      <c r="Q6" s="1096"/>
      <c r="R6" s="4"/>
    </row>
    <row r="7" spans="1:18" ht="41.25" customHeight="1">
      <c r="A7" s="1097" t="s">
        <v>485</v>
      </c>
      <c r="B7" s="1097"/>
      <c r="C7" s="1097"/>
      <c r="D7" s="1097"/>
      <c r="E7" s="1097"/>
      <c r="F7" s="1097"/>
      <c r="G7" s="1097"/>
      <c r="H7" s="1097"/>
      <c r="I7" s="1097"/>
      <c r="J7" s="1097"/>
      <c r="K7" s="1097"/>
      <c r="L7" s="1097"/>
      <c r="M7" s="1097"/>
      <c r="N7" s="1097"/>
      <c r="O7" s="1097"/>
      <c r="P7" s="1097"/>
      <c r="Q7" s="1097"/>
      <c r="R7" s="4"/>
    </row>
    <row r="8" spans="1:18" s="134" customFormat="1" ht="39.75" customHeight="1">
      <c r="A8" s="1098" t="s">
        <v>15</v>
      </c>
      <c r="B8" s="1098"/>
      <c r="C8" s="1098"/>
      <c r="D8" s="901"/>
      <c r="E8" s="142"/>
      <c r="F8" s="142"/>
      <c r="G8" s="142"/>
      <c r="H8" s="143"/>
      <c r="I8" s="143"/>
      <c r="J8" s="143"/>
      <c r="K8" s="143"/>
      <c r="L8" s="142"/>
      <c r="M8" s="142"/>
      <c r="N8" s="142"/>
      <c r="O8" s="142"/>
      <c r="P8" s="142"/>
      <c r="Q8" s="142"/>
      <c r="R8" s="4"/>
    </row>
    <row r="9" spans="1:18" s="134" customFormat="1" ht="39.75" customHeight="1" thickBot="1">
      <c r="A9" s="1098" t="s">
        <v>607</v>
      </c>
      <c r="B9" s="1098"/>
      <c r="C9" s="1098"/>
      <c r="D9" s="922" t="s">
        <v>601</v>
      </c>
      <c r="E9" s="142"/>
      <c r="F9" s="142"/>
      <c r="G9" s="142"/>
      <c r="H9" s="143"/>
      <c r="I9" s="143"/>
      <c r="J9" s="143"/>
      <c r="K9" s="143"/>
      <c r="L9" s="142"/>
      <c r="M9" s="142"/>
      <c r="N9" s="142"/>
      <c r="O9" s="142"/>
      <c r="P9" s="142"/>
      <c r="Q9" s="142"/>
      <c r="R9" s="4"/>
    </row>
    <row r="10" spans="1:18" ht="21" thickBot="1">
      <c r="A10" s="501"/>
      <c r="B10" s="5"/>
      <c r="C10" s="5"/>
      <c r="D10" s="94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4"/>
    </row>
    <row r="11" spans="1:18" ht="42" customHeight="1" thickBot="1">
      <c r="A11" s="1099" t="s">
        <v>0</v>
      </c>
      <c r="B11" s="1101" t="s">
        <v>14</v>
      </c>
      <c r="C11" s="1103" t="s">
        <v>5</v>
      </c>
      <c r="D11" s="915"/>
      <c r="E11" s="1105" t="s">
        <v>209</v>
      </c>
      <c r="F11" s="1106"/>
      <c r="G11" s="1106"/>
      <c r="H11" s="1106"/>
      <c r="I11" s="1107"/>
      <c r="J11" s="1108" t="s">
        <v>1</v>
      </c>
      <c r="K11" s="1110" t="s">
        <v>486</v>
      </c>
      <c r="L11" s="1111"/>
      <c r="M11" s="1112"/>
      <c r="N11" s="1111"/>
      <c r="O11" s="1113"/>
      <c r="P11" s="1114" t="s">
        <v>1</v>
      </c>
      <c r="Q11" s="1115" t="s">
        <v>6</v>
      </c>
      <c r="R11" s="1117" t="s">
        <v>8</v>
      </c>
    </row>
    <row r="12" spans="1:18" ht="108.75" customHeight="1" thickBot="1">
      <c r="A12" s="1100"/>
      <c r="B12" s="1102"/>
      <c r="C12" s="1104"/>
      <c r="D12" s="916" t="s">
        <v>594</v>
      </c>
      <c r="E12" s="144" t="s">
        <v>10</v>
      </c>
      <c r="F12" s="144"/>
      <c r="G12" s="144" t="s">
        <v>11</v>
      </c>
      <c r="H12" s="144" t="s">
        <v>12</v>
      </c>
      <c r="I12" s="145" t="s">
        <v>7</v>
      </c>
      <c r="J12" s="1109"/>
      <c r="K12" s="29" t="s">
        <v>10</v>
      </c>
      <c r="L12" s="144"/>
      <c r="M12" s="146" t="s">
        <v>11</v>
      </c>
      <c r="N12" s="144" t="s">
        <v>12</v>
      </c>
      <c r="O12" s="144" t="s">
        <v>7</v>
      </c>
      <c r="P12" s="1109"/>
      <c r="Q12" s="1116"/>
      <c r="R12" s="1118"/>
    </row>
    <row r="13" spans="1:18" s="428" customFormat="1" ht="34.5" customHeight="1" thickBot="1">
      <c r="A13" s="1366" t="s">
        <v>19</v>
      </c>
      <c r="B13" s="1367"/>
      <c r="C13" s="1367"/>
      <c r="D13" s="924"/>
      <c r="E13" s="25"/>
      <c r="F13" s="21"/>
      <c r="G13" s="21"/>
      <c r="H13" s="21"/>
      <c r="I13" s="60"/>
      <c r="J13" s="291"/>
      <c r="K13" s="61"/>
      <c r="L13" s="21"/>
      <c r="M13" s="22"/>
      <c r="N13" s="21"/>
      <c r="O13" s="60"/>
      <c r="P13" s="62"/>
      <c r="Q13" s="64"/>
      <c r="R13" s="30"/>
    </row>
    <row r="14" spans="1:18" s="428" customFormat="1" ht="43.5" customHeight="1" thickBot="1">
      <c r="A14" s="900" t="s">
        <v>114</v>
      </c>
      <c r="B14" s="214" t="s">
        <v>2</v>
      </c>
      <c r="C14" s="174" t="s">
        <v>585</v>
      </c>
      <c r="D14" s="917" t="s">
        <v>595</v>
      </c>
      <c r="E14" s="37"/>
      <c r="F14" s="38"/>
      <c r="G14" s="38">
        <v>30</v>
      </c>
      <c r="H14" s="38">
        <f>E14+G14</f>
        <v>30</v>
      </c>
      <c r="I14" s="51">
        <f>H14/12</f>
        <v>2.5</v>
      </c>
      <c r="J14" s="998" t="s">
        <v>18</v>
      </c>
      <c r="K14" s="53"/>
      <c r="L14" s="38"/>
      <c r="M14" s="38">
        <v>16</v>
      </c>
      <c r="N14" s="38">
        <f>K14+M14</f>
        <v>16</v>
      </c>
      <c r="O14" s="51">
        <f>N14/8</f>
        <v>2</v>
      </c>
      <c r="P14" s="56"/>
      <c r="Q14" s="108">
        <f>R14</f>
        <v>46</v>
      </c>
      <c r="R14" s="293">
        <f>N14+H14</f>
        <v>46</v>
      </c>
    </row>
    <row r="15" spans="1:18" s="428" customFormat="1" ht="48" customHeight="1" thickBot="1">
      <c r="A15" s="1305" t="s">
        <v>116</v>
      </c>
      <c r="B15" s="1306"/>
      <c r="C15" s="1365"/>
      <c r="D15" s="925"/>
      <c r="E15" s="53"/>
      <c r="F15" s="38"/>
      <c r="G15" s="38"/>
      <c r="H15" s="38"/>
      <c r="I15" s="51"/>
      <c r="J15" s="998"/>
      <c r="K15" s="53"/>
      <c r="L15" s="38"/>
      <c r="M15" s="38"/>
      <c r="N15" s="38"/>
      <c r="O15" s="51"/>
      <c r="P15" s="56"/>
      <c r="Q15" s="108"/>
      <c r="R15" s="293"/>
    </row>
    <row r="16" spans="1:18" s="428" customFormat="1" ht="42" customHeight="1" thickBot="1">
      <c r="A16" s="524" t="s">
        <v>299</v>
      </c>
      <c r="B16" s="504" t="s">
        <v>300</v>
      </c>
      <c r="C16" s="626" t="s">
        <v>324</v>
      </c>
      <c r="D16" s="918" t="s">
        <v>596</v>
      </c>
      <c r="E16" s="310">
        <v>20</v>
      </c>
      <c r="F16" s="182"/>
      <c r="G16" s="182">
        <v>22</v>
      </c>
      <c r="H16" s="182">
        <f>E16+G16</f>
        <v>42</v>
      </c>
      <c r="I16" s="264">
        <f>H16/12</f>
        <v>3.5</v>
      </c>
      <c r="J16" s="998" t="s">
        <v>18</v>
      </c>
      <c r="K16" s="46">
        <v>28</v>
      </c>
      <c r="L16" s="32"/>
      <c r="M16" s="32">
        <v>32</v>
      </c>
      <c r="N16" s="69">
        <f>K16+M16</f>
        <v>60</v>
      </c>
      <c r="O16" s="63">
        <f>N16/8</f>
        <v>7.5</v>
      </c>
      <c r="P16" s="56" t="s">
        <v>18</v>
      </c>
      <c r="Q16" s="110"/>
      <c r="R16" s="114">
        <f>N16+H16</f>
        <v>102</v>
      </c>
    </row>
    <row r="17" spans="1:18" s="428" customFormat="1" ht="39.75" customHeight="1">
      <c r="A17" s="505" t="s">
        <v>120</v>
      </c>
      <c r="B17" s="503" t="s">
        <v>478</v>
      </c>
      <c r="C17" s="521" t="s">
        <v>324</v>
      </c>
      <c r="D17" s="919" t="s">
        <v>596</v>
      </c>
      <c r="E17" s="19">
        <v>30</v>
      </c>
      <c r="F17" s="17"/>
      <c r="G17" s="17">
        <v>40</v>
      </c>
      <c r="H17" s="17">
        <f>E17+G17</f>
        <v>70</v>
      </c>
      <c r="I17" s="50">
        <f>H17/12</f>
        <v>5.833333333333333</v>
      </c>
      <c r="J17" s="998" t="s">
        <v>18</v>
      </c>
      <c r="K17" s="47"/>
      <c r="L17" s="18"/>
      <c r="M17" s="17"/>
      <c r="N17" s="17"/>
      <c r="O17" s="52"/>
      <c r="P17" s="345"/>
      <c r="Q17" s="500"/>
      <c r="R17" s="390">
        <f>N17+H17</f>
        <v>70</v>
      </c>
    </row>
    <row r="18" spans="1:18" s="428" customFormat="1" ht="60.75" customHeight="1">
      <c r="A18" s="505" t="s">
        <v>235</v>
      </c>
      <c r="B18" s="503" t="s">
        <v>479</v>
      </c>
      <c r="C18" s="521" t="s">
        <v>345</v>
      </c>
      <c r="D18" s="921" t="s">
        <v>597</v>
      </c>
      <c r="E18" s="19">
        <v>2</v>
      </c>
      <c r="F18" s="17"/>
      <c r="G18" s="17">
        <v>48</v>
      </c>
      <c r="H18" s="17">
        <f>E18+G18</f>
        <v>50</v>
      </c>
      <c r="I18" s="50">
        <f>H18/12</f>
        <v>4.166666666666667</v>
      </c>
      <c r="J18" s="998" t="s">
        <v>18</v>
      </c>
      <c r="K18" s="47"/>
      <c r="L18" s="18"/>
      <c r="M18" s="17">
        <v>34</v>
      </c>
      <c r="N18" s="17">
        <f>K18+M18</f>
        <v>34</v>
      </c>
      <c r="O18" s="52">
        <f>N18/8</f>
        <v>4.25</v>
      </c>
      <c r="P18" s="345" t="s">
        <v>18</v>
      </c>
      <c r="Q18" s="500">
        <f>R18</f>
        <v>84</v>
      </c>
      <c r="R18" s="390">
        <f>N18+H18</f>
        <v>84</v>
      </c>
    </row>
    <row r="19" spans="1:18" s="428" customFormat="1" ht="42.75" customHeight="1">
      <c r="A19" s="525" t="s">
        <v>301</v>
      </c>
      <c r="B19" s="526" t="s">
        <v>290</v>
      </c>
      <c r="C19" s="67" t="s">
        <v>320</v>
      </c>
      <c r="D19" s="921" t="s">
        <v>598</v>
      </c>
      <c r="E19" s="19"/>
      <c r="F19" s="17"/>
      <c r="G19" s="17"/>
      <c r="H19" s="17"/>
      <c r="I19" s="52"/>
      <c r="J19" s="998"/>
      <c r="K19" s="47">
        <v>40</v>
      </c>
      <c r="L19" s="18"/>
      <c r="M19" s="17">
        <v>66</v>
      </c>
      <c r="N19" s="17">
        <v>66</v>
      </c>
      <c r="O19" s="52">
        <f>N19/8</f>
        <v>8.25</v>
      </c>
      <c r="P19" s="42" t="s">
        <v>17</v>
      </c>
      <c r="Q19" s="366">
        <f aca="true" t="shared" si="0" ref="Q19:Q31">R19</f>
        <v>106</v>
      </c>
      <c r="R19" s="116">
        <v>106</v>
      </c>
    </row>
    <row r="20" spans="1:18" s="428" customFormat="1" ht="42.75" customHeight="1" thickBot="1">
      <c r="A20" s="525" t="s">
        <v>302</v>
      </c>
      <c r="B20" s="212" t="s">
        <v>291</v>
      </c>
      <c r="C20" s="94" t="s">
        <v>343</v>
      </c>
      <c r="D20" s="922" t="s">
        <v>599</v>
      </c>
      <c r="E20" s="19"/>
      <c r="F20" s="17"/>
      <c r="G20" s="17"/>
      <c r="H20" s="17"/>
      <c r="I20" s="50"/>
      <c r="J20" s="998"/>
      <c r="K20" s="48">
        <v>30</v>
      </c>
      <c r="L20" s="35"/>
      <c r="M20" s="23">
        <v>42</v>
      </c>
      <c r="N20" s="41">
        <f>K20+M20</f>
        <v>72</v>
      </c>
      <c r="O20" s="89">
        <f>N20/8</f>
        <v>9</v>
      </c>
      <c r="P20" s="58" t="s">
        <v>101</v>
      </c>
      <c r="Q20" s="110">
        <f t="shared" si="0"/>
        <v>72</v>
      </c>
      <c r="R20" s="114">
        <f aca="true" t="shared" si="1" ref="R20:R30">N20+H20</f>
        <v>72</v>
      </c>
    </row>
    <row r="21" spans="1:18" s="428" customFormat="1" ht="51" customHeight="1" thickBot="1">
      <c r="A21" s="1131" t="s">
        <v>292</v>
      </c>
      <c r="B21" s="1132"/>
      <c r="C21" s="1284"/>
      <c r="D21" s="926"/>
      <c r="E21" s="37"/>
      <c r="F21" s="38"/>
      <c r="G21" s="38"/>
      <c r="H21" s="38"/>
      <c r="I21" s="51"/>
      <c r="J21" s="998" t="s">
        <v>228</v>
      </c>
      <c r="K21" s="53"/>
      <c r="L21" s="45"/>
      <c r="M21" s="38"/>
      <c r="N21" s="38"/>
      <c r="O21" s="51"/>
      <c r="P21" s="56"/>
      <c r="Q21" s="108"/>
      <c r="R21" s="115"/>
    </row>
    <row r="22" spans="1:18" s="428" customFormat="1" ht="51" customHeight="1">
      <c r="A22" s="215" t="s">
        <v>293</v>
      </c>
      <c r="B22" s="210" t="s">
        <v>303</v>
      </c>
      <c r="C22" s="1362" t="s">
        <v>583</v>
      </c>
      <c r="D22" s="923"/>
      <c r="E22" s="32">
        <v>38</v>
      </c>
      <c r="F22" s="32"/>
      <c r="G22" s="32">
        <v>58</v>
      </c>
      <c r="H22" s="32">
        <f>E22+G22</f>
        <v>96</v>
      </c>
      <c r="I22" s="50">
        <f>H22/12</f>
        <v>8</v>
      </c>
      <c r="J22" s="998" t="s">
        <v>228</v>
      </c>
      <c r="K22" s="46"/>
      <c r="L22" s="34"/>
      <c r="M22" s="32"/>
      <c r="N22" s="69"/>
      <c r="O22" s="63"/>
      <c r="P22" s="58"/>
      <c r="Q22" s="110">
        <f t="shared" si="0"/>
        <v>96</v>
      </c>
      <c r="R22" s="114">
        <f>N22+H22</f>
        <v>96</v>
      </c>
    </row>
    <row r="23" spans="1:18" s="428" customFormat="1" ht="36" customHeight="1">
      <c r="A23" s="208" t="s">
        <v>92</v>
      </c>
      <c r="B23" s="211" t="s">
        <v>26</v>
      </c>
      <c r="C23" s="1363"/>
      <c r="D23" s="927" t="s">
        <v>600</v>
      </c>
      <c r="E23" s="17"/>
      <c r="F23" s="17"/>
      <c r="G23" s="17">
        <v>36</v>
      </c>
      <c r="H23" s="17"/>
      <c r="I23" s="52"/>
      <c r="J23" s="1368" t="s">
        <v>101</v>
      </c>
      <c r="K23" s="47"/>
      <c r="L23" s="18"/>
      <c r="M23" s="17"/>
      <c r="N23" s="17"/>
      <c r="O23" s="52"/>
      <c r="P23" s="42"/>
      <c r="Q23" s="366">
        <f t="shared" si="0"/>
        <v>0</v>
      </c>
      <c r="R23" s="116">
        <f t="shared" si="1"/>
        <v>0</v>
      </c>
    </row>
    <row r="24" spans="1:18" s="428" customFormat="1" ht="36" customHeight="1" thickBot="1">
      <c r="A24" s="209" t="s">
        <v>93</v>
      </c>
      <c r="B24" s="212" t="s">
        <v>24</v>
      </c>
      <c r="C24" s="1364"/>
      <c r="D24" s="923"/>
      <c r="E24" s="23"/>
      <c r="F24" s="23"/>
      <c r="G24" s="23">
        <v>144</v>
      </c>
      <c r="H24" s="23"/>
      <c r="I24" s="65"/>
      <c r="J24" s="1368"/>
      <c r="K24" s="48"/>
      <c r="L24" s="35"/>
      <c r="M24" s="23"/>
      <c r="N24" s="41"/>
      <c r="O24" s="89"/>
      <c r="P24" s="58"/>
      <c r="Q24" s="380">
        <f t="shared" si="0"/>
        <v>0</v>
      </c>
      <c r="R24" s="114">
        <f t="shared" si="1"/>
        <v>0</v>
      </c>
    </row>
    <row r="25" spans="1:18" s="428" customFormat="1" ht="58.5" customHeight="1" thickBot="1">
      <c r="A25" s="1131" t="s">
        <v>294</v>
      </c>
      <c r="B25" s="1132"/>
      <c r="C25" s="1133"/>
      <c r="D25" s="928"/>
      <c r="E25" s="37"/>
      <c r="F25" s="38"/>
      <c r="G25" s="38"/>
      <c r="H25" s="38"/>
      <c r="I25" s="36"/>
      <c r="J25" s="43"/>
      <c r="K25" s="53"/>
      <c r="L25" s="45"/>
      <c r="M25" s="38"/>
      <c r="N25" s="38"/>
      <c r="O25" s="51"/>
      <c r="P25" s="56" t="s">
        <v>17</v>
      </c>
      <c r="Q25" s="108">
        <f t="shared" si="0"/>
        <v>0</v>
      </c>
      <c r="R25" s="115"/>
    </row>
    <row r="26" spans="1:18" s="428" customFormat="1" ht="49.5" customHeight="1">
      <c r="A26" s="510" t="s">
        <v>295</v>
      </c>
      <c r="B26" s="523" t="s">
        <v>296</v>
      </c>
      <c r="C26" s="734" t="s">
        <v>261</v>
      </c>
      <c r="D26" s="1369" t="s">
        <v>601</v>
      </c>
      <c r="E26" s="59">
        <v>36</v>
      </c>
      <c r="F26" s="39"/>
      <c r="G26" s="39">
        <v>38</v>
      </c>
      <c r="H26" s="39">
        <f>E26+G26</f>
        <v>74</v>
      </c>
      <c r="I26" s="57">
        <f>H26/12</f>
        <v>6.166666666666667</v>
      </c>
      <c r="J26" s="340" t="s">
        <v>18</v>
      </c>
      <c r="K26" s="74"/>
      <c r="L26" s="75"/>
      <c r="M26" s="69"/>
      <c r="N26" s="69"/>
      <c r="O26" s="63"/>
      <c r="P26" s="340"/>
      <c r="Q26" s="378">
        <f t="shared" si="0"/>
        <v>74</v>
      </c>
      <c r="R26" s="379">
        <f t="shared" si="1"/>
        <v>74</v>
      </c>
    </row>
    <row r="27" spans="1:18" s="428" customFormat="1" ht="48" customHeight="1">
      <c r="A27" s="511" t="s">
        <v>297</v>
      </c>
      <c r="B27" s="509" t="s">
        <v>298</v>
      </c>
      <c r="C27" s="797" t="s">
        <v>261</v>
      </c>
      <c r="D27" s="1370"/>
      <c r="E27" s="47">
        <v>30</v>
      </c>
      <c r="F27" s="17"/>
      <c r="G27" s="17">
        <v>40</v>
      </c>
      <c r="H27" s="17">
        <f>E27+G27</f>
        <v>70</v>
      </c>
      <c r="I27" s="52">
        <f>H27/12</f>
        <v>5.833333333333333</v>
      </c>
      <c r="J27" s="42" t="s">
        <v>101</v>
      </c>
      <c r="K27" s="47"/>
      <c r="L27" s="18"/>
      <c r="M27" s="17"/>
      <c r="N27" s="17"/>
      <c r="O27" s="52"/>
      <c r="P27" s="42"/>
      <c r="Q27" s="106">
        <f t="shared" si="0"/>
        <v>70</v>
      </c>
      <c r="R27" s="116">
        <f t="shared" si="1"/>
        <v>70</v>
      </c>
    </row>
    <row r="28" spans="1:18" s="428" customFormat="1" ht="38.25" customHeight="1">
      <c r="A28" s="372" t="s">
        <v>97</v>
      </c>
      <c r="B28" s="369" t="s">
        <v>26</v>
      </c>
      <c r="C28" s="1134" t="s">
        <v>261</v>
      </c>
      <c r="D28" s="1370"/>
      <c r="E28" s="46"/>
      <c r="F28" s="32"/>
      <c r="G28" s="17"/>
      <c r="H28" s="17"/>
      <c r="I28" s="52"/>
      <c r="J28" s="42"/>
      <c r="K28" s="47"/>
      <c r="L28" s="18"/>
      <c r="M28" s="17">
        <v>36</v>
      </c>
      <c r="N28" s="17"/>
      <c r="O28" s="52"/>
      <c r="P28" s="42" t="s">
        <v>18</v>
      </c>
      <c r="Q28" s="106">
        <f t="shared" si="0"/>
        <v>0</v>
      </c>
      <c r="R28" s="116">
        <f t="shared" si="1"/>
        <v>0</v>
      </c>
    </row>
    <row r="29" spans="1:18" s="475" customFormat="1" ht="38.25" customHeight="1" thickBot="1">
      <c r="A29" s="514" t="s">
        <v>98</v>
      </c>
      <c r="B29" s="419" t="s">
        <v>24</v>
      </c>
      <c r="C29" s="1135"/>
      <c r="D29" s="1135"/>
      <c r="E29" s="48"/>
      <c r="F29" s="23"/>
      <c r="G29" s="39"/>
      <c r="H29" s="39"/>
      <c r="I29" s="57"/>
      <c r="J29" s="58"/>
      <c r="K29" s="59"/>
      <c r="L29" s="40"/>
      <c r="M29" s="39">
        <v>144</v>
      </c>
      <c r="N29" s="41"/>
      <c r="O29" s="89"/>
      <c r="P29" s="58" t="s">
        <v>18</v>
      </c>
      <c r="Q29" s="110">
        <f t="shared" si="0"/>
        <v>0</v>
      </c>
      <c r="R29" s="114">
        <f t="shared" si="1"/>
        <v>0</v>
      </c>
    </row>
    <row r="30" spans="1:18" s="428" customFormat="1" ht="45" customHeight="1" thickBot="1">
      <c r="A30" s="507"/>
      <c r="B30" s="527" t="s">
        <v>208</v>
      </c>
      <c r="C30" s="285"/>
      <c r="D30" s="296"/>
      <c r="E30" s="53"/>
      <c r="F30" s="38"/>
      <c r="G30" s="38"/>
      <c r="H30" s="38"/>
      <c r="I30" s="51"/>
      <c r="J30" s="56"/>
      <c r="K30" s="53"/>
      <c r="L30" s="45"/>
      <c r="M30" s="38">
        <v>144</v>
      </c>
      <c r="N30" s="38"/>
      <c r="O30" s="51"/>
      <c r="P30" s="56"/>
      <c r="Q30" s="108">
        <f t="shared" si="0"/>
        <v>0</v>
      </c>
      <c r="R30" s="115">
        <f t="shared" si="1"/>
        <v>0</v>
      </c>
    </row>
    <row r="31" spans="1:18" s="428" customFormat="1" ht="46.5" customHeight="1" thickBot="1">
      <c r="A31" s="1138" t="s">
        <v>4</v>
      </c>
      <c r="B31" s="1361"/>
      <c r="C31" s="56"/>
      <c r="D31" s="88"/>
      <c r="E31" s="367">
        <f>SUM(E13:E30)</f>
        <v>156</v>
      </c>
      <c r="F31" s="121">
        <f>SUM(F13:F30)</f>
        <v>0</v>
      </c>
      <c r="G31" s="121">
        <f>SUM(G13:G30)</f>
        <v>456</v>
      </c>
      <c r="H31" s="121">
        <f>SUM(H13:H30)</f>
        <v>432</v>
      </c>
      <c r="I31" s="119">
        <f>SUM(I13:I30)</f>
        <v>36</v>
      </c>
      <c r="J31" s="91"/>
      <c r="K31" s="367">
        <f>SUM(K13:K30)</f>
        <v>98</v>
      </c>
      <c r="L31" s="121">
        <f>SUM(L13:L30)</f>
        <v>0</v>
      </c>
      <c r="M31" s="121">
        <f>SUM(M13:M30)</f>
        <v>514</v>
      </c>
      <c r="N31" s="121">
        <f>SUM(N13:N30)</f>
        <v>248</v>
      </c>
      <c r="O31" s="119">
        <v>36</v>
      </c>
      <c r="P31" s="91"/>
      <c r="Q31" s="92">
        <f t="shared" si="0"/>
        <v>720</v>
      </c>
      <c r="R31" s="93">
        <f>SUM(R13:R30)</f>
        <v>720</v>
      </c>
    </row>
    <row r="32" spans="1:18" s="428" customFormat="1" ht="15" customHeight="1">
      <c r="A32" s="135"/>
      <c r="B32" s="8"/>
      <c r="C32" s="9"/>
      <c r="D32" s="9"/>
      <c r="E32" s="8"/>
      <c r="F32" s="8"/>
      <c r="G32" s="8"/>
      <c r="H32" s="7"/>
      <c r="I32" s="7"/>
      <c r="J32" s="6"/>
      <c r="K32" s="6"/>
      <c r="L32" s="6"/>
      <c r="M32" s="6"/>
      <c r="N32" s="6"/>
      <c r="O32" s="6"/>
      <c r="P32" s="6"/>
      <c r="Q32" s="6"/>
      <c r="R32" s="6"/>
    </row>
    <row r="33" spans="1:18" s="428" customFormat="1" ht="30" customHeight="1">
      <c r="A33" s="1140" t="s">
        <v>420</v>
      </c>
      <c r="B33" s="1140"/>
      <c r="C33" s="1140"/>
      <c r="D33" s="903"/>
      <c r="E33" s="112"/>
      <c r="F33" s="112"/>
      <c r="G33" s="112"/>
      <c r="H33" s="112"/>
      <c r="I33" s="112"/>
      <c r="J33" s="135"/>
      <c r="K33" s="135"/>
      <c r="L33" s="190"/>
      <c r="M33" s="190"/>
      <c r="N33" s="6"/>
      <c r="O33" s="6"/>
      <c r="P33" s="6"/>
      <c r="Q33" s="6"/>
      <c r="R33" s="6"/>
    </row>
    <row r="34" spans="1:18" s="475" customFormat="1" ht="15" customHeight="1">
      <c r="A34" s="178"/>
      <c r="B34" s="178"/>
      <c r="C34" s="178"/>
      <c r="D34" s="178"/>
      <c r="E34" s="8"/>
      <c r="F34" s="8"/>
      <c r="G34" s="8"/>
      <c r="H34" s="8"/>
      <c r="I34" s="8"/>
      <c r="J34" s="12"/>
      <c r="K34" s="11"/>
      <c r="L34" s="12"/>
      <c r="M34" s="12"/>
      <c r="N34" s="11"/>
      <c r="O34" s="11"/>
      <c r="P34" s="6"/>
      <c r="Q34" s="6"/>
      <c r="R34" s="6"/>
    </row>
    <row r="35" spans="1:18" s="428" customFormat="1" ht="25.5" customHeight="1">
      <c r="A35" s="1141" t="s">
        <v>426</v>
      </c>
      <c r="B35" s="1141"/>
      <c r="C35" s="1141"/>
      <c r="D35" s="177"/>
      <c r="E35" s="8"/>
      <c r="F35" s="8"/>
      <c r="G35" s="8"/>
      <c r="H35" s="8"/>
      <c r="I35" s="8"/>
      <c r="J35" s="13"/>
      <c r="K35" s="8"/>
      <c r="L35" s="13"/>
      <c r="M35" s="13"/>
      <c r="N35" s="6"/>
      <c r="O35" s="6"/>
      <c r="P35" s="6"/>
      <c r="Q35" s="6"/>
      <c r="R35" s="6"/>
    </row>
    <row r="36" spans="1:18" s="475" customFormat="1" ht="6" customHeight="1">
      <c r="A36" s="177"/>
      <c r="B36" s="177"/>
      <c r="C36" s="177"/>
      <c r="D36" s="177"/>
      <c r="E36" s="8"/>
      <c r="F36" s="8"/>
      <c r="G36" s="8"/>
      <c r="H36" s="8"/>
      <c r="I36" s="8"/>
      <c r="J36" s="13"/>
      <c r="K36" s="8"/>
      <c r="L36" s="15"/>
      <c r="M36" s="15"/>
      <c r="N36" s="6"/>
      <c r="O36" s="6"/>
      <c r="P36" s="6"/>
      <c r="Q36" s="6"/>
      <c r="R36" s="6"/>
    </row>
    <row r="37" spans="1:18" s="428" customFormat="1" ht="51" customHeight="1">
      <c r="A37" s="1142" t="s">
        <v>103</v>
      </c>
      <c r="B37" s="1141"/>
      <c r="C37" s="1141"/>
      <c r="D37" s="177"/>
      <c r="E37" s="112"/>
      <c r="F37" s="112"/>
      <c r="G37" s="112"/>
      <c r="H37" s="112"/>
      <c r="I37" s="112"/>
      <c r="J37" s="528"/>
      <c r="K37" s="112"/>
      <c r="L37" s="133"/>
      <c r="M37" s="133"/>
      <c r="N37" s="133"/>
      <c r="O37" s="133"/>
      <c r="P37" s="133"/>
      <c r="Q37" s="133"/>
      <c r="R37" s="133"/>
    </row>
    <row r="38" spans="1:18" ht="39" customHeight="1">
      <c r="A38" s="1141" t="s">
        <v>104</v>
      </c>
      <c r="B38" s="1141"/>
      <c r="C38" s="1141"/>
      <c r="D38" s="177"/>
      <c r="E38" s="14"/>
      <c r="F38" s="14"/>
      <c r="G38" s="14"/>
      <c r="H38" s="14"/>
      <c r="I38" s="14"/>
      <c r="J38" s="13"/>
      <c r="K38" s="6"/>
      <c r="L38" s="6"/>
      <c r="M38" s="6"/>
      <c r="N38" s="6"/>
      <c r="O38" s="6"/>
      <c r="P38" s="6"/>
      <c r="Q38" s="6"/>
      <c r="R38" s="6"/>
    </row>
    <row r="39" spans="1:18" ht="26.25">
      <c r="A39" s="1144" t="s">
        <v>304</v>
      </c>
      <c r="B39" s="1144"/>
      <c r="C39" s="1144"/>
      <c r="D39" s="1144"/>
      <c r="E39" s="1144"/>
      <c r="F39" s="1144"/>
      <c r="G39" s="1144"/>
      <c r="H39" s="1144"/>
      <c r="I39" s="1144"/>
      <c r="J39" s="1144"/>
      <c r="K39" s="6"/>
      <c r="L39" s="6"/>
      <c r="M39" s="6"/>
      <c r="N39" s="6"/>
      <c r="O39" s="6"/>
      <c r="P39" s="6"/>
      <c r="Q39" s="6"/>
      <c r="R39" s="6"/>
    </row>
    <row r="40" spans="1:18" ht="9" customHeight="1">
      <c r="A40" s="1141"/>
      <c r="B40" s="1141"/>
      <c r="C40" s="1141"/>
      <c r="D40" s="1141"/>
      <c r="E40" s="1141"/>
      <c r="F40" s="1141"/>
      <c r="G40" s="1141"/>
      <c r="H40" s="1141"/>
      <c r="I40" s="1141"/>
      <c r="J40" s="1141"/>
      <c r="K40" s="1141"/>
      <c r="L40" s="6"/>
      <c r="M40" s="6"/>
      <c r="N40" s="6"/>
      <c r="O40" s="6"/>
      <c r="P40" s="6"/>
      <c r="Q40" s="6"/>
      <c r="R40" s="6"/>
    </row>
    <row r="41" spans="1:18" ht="26.25">
      <c r="A41" s="1145" t="s">
        <v>421</v>
      </c>
      <c r="B41" s="1145"/>
      <c r="C41" s="1145"/>
      <c r="D41" s="656"/>
      <c r="E41" s="177"/>
      <c r="F41" s="177"/>
      <c r="G41" s="177"/>
      <c r="H41" s="177"/>
      <c r="I41" s="177"/>
      <c r="J41" s="177"/>
      <c r="K41" s="177"/>
      <c r="L41" s="6"/>
      <c r="M41" s="6"/>
      <c r="N41" s="6"/>
      <c r="O41" s="6"/>
      <c r="P41" s="6"/>
      <c r="Q41" s="6"/>
      <c r="R41" s="6"/>
    </row>
    <row r="42" spans="1:18" ht="25.5">
      <c r="A42" s="1145" t="s">
        <v>591</v>
      </c>
      <c r="B42" s="1145"/>
      <c r="C42" s="1145"/>
      <c r="D42" s="656"/>
      <c r="E42" s="132"/>
      <c r="F42" s="132"/>
      <c r="G42" s="132"/>
      <c r="H42" s="132"/>
      <c r="I42" s="132"/>
      <c r="J42" s="133"/>
      <c r="K42" s="133"/>
      <c r="L42" s="6"/>
      <c r="M42" s="6"/>
      <c r="N42" s="6"/>
      <c r="O42" s="6"/>
      <c r="P42" s="6"/>
      <c r="Q42" s="6"/>
      <c r="R42" s="6"/>
    </row>
    <row r="43" spans="1:18" ht="20.25">
      <c r="A43" s="3"/>
      <c r="L43" s="6"/>
      <c r="M43" s="6"/>
      <c r="N43" s="6"/>
      <c r="O43" s="6"/>
      <c r="P43" s="6"/>
      <c r="Q43" s="6"/>
      <c r="R43" s="6"/>
    </row>
    <row r="44" spans="17:18" ht="12.75">
      <c r="Q44" s="4"/>
      <c r="R44" s="4"/>
    </row>
  </sheetData>
  <sheetProtection selectLockedCells="1" selectUnlockedCells="1"/>
  <mergeCells count="34">
    <mergeCell ref="A1:B1"/>
    <mergeCell ref="A2:B2"/>
    <mergeCell ref="A7:Q7"/>
    <mergeCell ref="E11:I11"/>
    <mergeCell ref="C11:C12"/>
    <mergeCell ref="A8:C8"/>
    <mergeCell ref="P11:P12"/>
    <mergeCell ref="A3:B3"/>
    <mergeCell ref="A4:B4"/>
    <mergeCell ref="A25:C25"/>
    <mergeCell ref="A41:C41"/>
    <mergeCell ref="A9:C9"/>
    <mergeCell ref="A38:C38"/>
    <mergeCell ref="A39:J39"/>
    <mergeCell ref="A40:K40"/>
    <mergeCell ref="J23:J24"/>
    <mergeCell ref="C28:C29"/>
    <mergeCell ref="D26:D29"/>
    <mergeCell ref="R11:R12"/>
    <mergeCell ref="A13:C13"/>
    <mergeCell ref="A6:Q6"/>
    <mergeCell ref="Q11:Q12"/>
    <mergeCell ref="B11:B12"/>
    <mergeCell ref="A11:A12"/>
    <mergeCell ref="A42:C42"/>
    <mergeCell ref="J11:J12"/>
    <mergeCell ref="K11:O11"/>
    <mergeCell ref="A35:C35"/>
    <mergeCell ref="A37:C37"/>
    <mergeCell ref="A33:C33"/>
    <mergeCell ref="A31:B31"/>
    <mergeCell ref="C22:C24"/>
    <mergeCell ref="A21:C21"/>
    <mergeCell ref="A15:C15"/>
  </mergeCells>
  <hyperlinks>
    <hyperlink ref="D14" r:id="rId1" display="https://vk.com/kepeazhe"/>
    <hyperlink ref="D16" r:id="rId2" display="vavilova.alena@bk.ru "/>
    <hyperlink ref="D17" r:id="rId3" display="vavilova.alena@bk.ru "/>
    <hyperlink ref="D23" r:id="rId4" display="bvm-3175@yandex.ru"/>
    <hyperlink ref="D20" r:id="rId5" display="v89086343376@yandex.ru "/>
    <hyperlink ref="D19" r:id="rId6" display="mandryka-av@mail.ru"/>
    <hyperlink ref="D18" r:id="rId7" display="globaleagle@yandex.ru "/>
    <hyperlink ref="D26" r:id="rId8" display="evgenianevodnickova@gmail.com"/>
    <hyperlink ref="D9" r:id="rId9" display="v89086343376@yandex.ru "/>
  </hyperlinks>
  <printOptions/>
  <pageMargins left="0.2755905511811024" right="0.11811023622047245" top="0.2755905511811024" bottom="0.31496062992125984" header="0.5118110236220472" footer="0.5118110236220472"/>
  <pageSetup horizontalDpi="300" verticalDpi="300" orientation="landscape" paperSize="9" scale="34" r:id="rId12"/>
  <legacyDrawing r:id="rId1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90"/>
  <sheetViews>
    <sheetView view="pageBreakPreview" zoomScale="60" zoomScalePageLayoutView="0" workbookViewId="0" topLeftCell="A37">
      <selection activeCell="A72" sqref="A72:F91"/>
    </sheetView>
  </sheetViews>
  <sheetFormatPr defaultColWidth="9.140625" defaultRowHeight="12.75"/>
  <cols>
    <col min="1" max="1" width="9.140625" style="628" customWidth="1"/>
    <col min="2" max="2" width="69.140625" style="628" customWidth="1"/>
    <col min="3" max="3" width="31.28125" style="628" customWidth="1"/>
    <col min="4" max="4" width="12.00390625" style="628" customWidth="1"/>
    <col min="5" max="5" width="12.28125" style="628" customWidth="1"/>
    <col min="6" max="6" width="12.00390625" style="628" customWidth="1"/>
    <col min="8" max="8" width="29.7109375" style="0" customWidth="1"/>
    <col min="13" max="13" width="28.00390625" style="0" customWidth="1"/>
    <col min="18" max="18" width="32.140625" style="0" customWidth="1"/>
    <col min="24" max="24" width="26.421875" style="0" customWidth="1"/>
  </cols>
  <sheetData>
    <row r="1" spans="1:27" ht="39" customHeight="1">
      <c r="A1" s="1371" t="s">
        <v>353</v>
      </c>
      <c r="B1" s="1371"/>
      <c r="C1" s="1371"/>
      <c r="D1" s="1371"/>
      <c r="E1" s="1371"/>
      <c r="G1" s="1371" t="s">
        <v>386</v>
      </c>
      <c r="H1" s="1371"/>
      <c r="I1" s="1371"/>
      <c r="J1" s="1371"/>
      <c r="L1" s="1371" t="s">
        <v>392</v>
      </c>
      <c r="M1" s="1371"/>
      <c r="N1" s="1371"/>
      <c r="O1" s="1371"/>
      <c r="Q1" s="1371" t="s">
        <v>395</v>
      </c>
      <c r="R1" s="1371"/>
      <c r="S1" s="1371"/>
      <c r="T1" s="1371"/>
      <c r="U1" s="1371"/>
      <c r="W1" s="1371" t="s">
        <v>396</v>
      </c>
      <c r="X1" s="1371"/>
      <c r="Y1" s="1371"/>
      <c r="Z1" s="1371"/>
      <c r="AA1" s="1371"/>
    </row>
    <row r="2" spans="1:27" ht="18">
      <c r="A2" s="630">
        <v>1</v>
      </c>
      <c r="B2" s="630" t="s">
        <v>354</v>
      </c>
      <c r="C2" s="629">
        <v>1</v>
      </c>
      <c r="D2" s="630" t="s">
        <v>385</v>
      </c>
      <c r="E2" s="630"/>
      <c r="G2" s="630">
        <v>1</v>
      </c>
      <c r="H2" s="630" t="s">
        <v>354</v>
      </c>
      <c r="I2" s="629">
        <v>1</v>
      </c>
      <c r="J2" s="630" t="s">
        <v>385</v>
      </c>
      <c r="L2" s="630">
        <v>1</v>
      </c>
      <c r="M2" s="630" t="s">
        <v>393</v>
      </c>
      <c r="N2" s="629">
        <v>1</v>
      </c>
      <c r="O2" s="630" t="s">
        <v>385</v>
      </c>
      <c r="Q2" s="630">
        <v>1</v>
      </c>
      <c r="R2" s="630" t="s">
        <v>355</v>
      </c>
      <c r="S2" s="629">
        <v>1</v>
      </c>
      <c r="T2" s="630" t="s">
        <v>385</v>
      </c>
      <c r="U2" s="630"/>
      <c r="W2" s="630">
        <v>1</v>
      </c>
      <c r="X2" s="630" t="s">
        <v>355</v>
      </c>
      <c r="Y2" s="629">
        <v>1</v>
      </c>
      <c r="Z2" s="630" t="s">
        <v>385</v>
      </c>
      <c r="AA2" s="630"/>
    </row>
    <row r="3" spans="1:27" ht="18">
      <c r="A3" s="630">
        <v>2</v>
      </c>
      <c r="B3" s="630" t="s">
        <v>355</v>
      </c>
      <c r="C3" s="629">
        <v>1</v>
      </c>
      <c r="D3" s="630" t="s">
        <v>385</v>
      </c>
      <c r="E3" s="630"/>
      <c r="G3" s="630">
        <v>2</v>
      </c>
      <c r="H3" s="630" t="s">
        <v>355</v>
      </c>
      <c r="I3" s="629">
        <v>1</v>
      </c>
      <c r="J3" s="630" t="s">
        <v>385</v>
      </c>
      <c r="L3" s="630">
        <v>2</v>
      </c>
      <c r="M3" s="630" t="s">
        <v>394</v>
      </c>
      <c r="N3" s="629" t="s">
        <v>385</v>
      </c>
      <c r="O3" s="630" t="s">
        <v>385</v>
      </c>
      <c r="Q3" s="630">
        <v>2</v>
      </c>
      <c r="R3" s="630" t="s">
        <v>357</v>
      </c>
      <c r="S3" s="629">
        <v>1</v>
      </c>
      <c r="T3" s="630" t="s">
        <v>385</v>
      </c>
      <c r="U3" s="630"/>
      <c r="W3" s="630">
        <v>2</v>
      </c>
      <c r="X3" s="630" t="s">
        <v>357</v>
      </c>
      <c r="Y3" s="629">
        <v>1</v>
      </c>
      <c r="Z3" s="630" t="s">
        <v>385</v>
      </c>
      <c r="AA3" s="630"/>
    </row>
    <row r="4" spans="1:27" ht="18">
      <c r="A4" s="630">
        <v>3</v>
      </c>
      <c r="B4" s="630" t="s">
        <v>356</v>
      </c>
      <c r="C4" s="629"/>
      <c r="D4" s="630" t="s">
        <v>385</v>
      </c>
      <c r="E4" s="630"/>
      <c r="G4" s="630">
        <v>3</v>
      </c>
      <c r="H4" s="630" t="s">
        <v>356</v>
      </c>
      <c r="I4" s="629"/>
      <c r="J4" s="630" t="s">
        <v>385</v>
      </c>
      <c r="L4" s="630">
        <v>3</v>
      </c>
      <c r="M4" s="630" t="s">
        <v>363</v>
      </c>
      <c r="N4" s="629"/>
      <c r="O4" s="630" t="s">
        <v>385</v>
      </c>
      <c r="Q4" s="630">
        <v>3</v>
      </c>
      <c r="R4" s="630" t="s">
        <v>358</v>
      </c>
      <c r="S4" s="629">
        <v>1</v>
      </c>
      <c r="T4" s="630" t="s">
        <v>385</v>
      </c>
      <c r="U4" s="630"/>
      <c r="W4" s="630">
        <v>3</v>
      </c>
      <c r="X4" s="630" t="s">
        <v>358</v>
      </c>
      <c r="Y4" s="629">
        <v>1</v>
      </c>
      <c r="Z4" s="630" t="s">
        <v>385</v>
      </c>
      <c r="AA4" s="630"/>
    </row>
    <row r="5" spans="1:27" ht="18">
      <c r="A5" s="630">
        <v>4</v>
      </c>
      <c r="B5" s="630" t="s">
        <v>357</v>
      </c>
      <c r="C5" s="629">
        <v>1</v>
      </c>
      <c r="D5" s="630" t="s">
        <v>385</v>
      </c>
      <c r="E5" s="630"/>
      <c r="G5" s="630">
        <v>4</v>
      </c>
      <c r="H5" s="630" t="s">
        <v>357</v>
      </c>
      <c r="I5" s="629">
        <v>1</v>
      </c>
      <c r="J5" s="630" t="s">
        <v>385</v>
      </c>
      <c r="L5" s="630">
        <v>4</v>
      </c>
      <c r="M5" s="630" t="s">
        <v>357</v>
      </c>
      <c r="N5" s="629">
        <v>1</v>
      </c>
      <c r="O5" s="630" t="s">
        <v>385</v>
      </c>
      <c r="Q5" s="630">
        <v>4</v>
      </c>
      <c r="R5" s="630" t="s">
        <v>359</v>
      </c>
      <c r="S5" s="629">
        <v>1</v>
      </c>
      <c r="T5" s="630" t="s">
        <v>385</v>
      </c>
      <c r="U5" s="630"/>
      <c r="W5" s="630">
        <v>4</v>
      </c>
      <c r="X5" s="630" t="s">
        <v>359</v>
      </c>
      <c r="Y5" s="629">
        <v>1</v>
      </c>
      <c r="Z5" s="630" t="s">
        <v>385</v>
      </c>
      <c r="AA5" s="630"/>
    </row>
    <row r="6" spans="1:27" ht="18">
      <c r="A6" s="630">
        <v>5</v>
      </c>
      <c r="B6" s="630" t="s">
        <v>358</v>
      </c>
      <c r="C6" s="629">
        <v>1</v>
      </c>
      <c r="D6" s="630" t="s">
        <v>385</v>
      </c>
      <c r="E6" s="630"/>
      <c r="G6" s="630">
        <v>5</v>
      </c>
      <c r="H6" s="630" t="s">
        <v>358</v>
      </c>
      <c r="I6" s="629">
        <v>1</v>
      </c>
      <c r="J6" s="630" t="s">
        <v>385</v>
      </c>
      <c r="L6" s="630">
        <v>5</v>
      </c>
      <c r="M6" s="630" t="s">
        <v>358</v>
      </c>
      <c r="N6" s="629">
        <v>1</v>
      </c>
      <c r="O6" s="630" t="s">
        <v>385</v>
      </c>
      <c r="Q6" s="630">
        <v>5</v>
      </c>
      <c r="R6" s="630" t="s">
        <v>361</v>
      </c>
      <c r="S6" s="629" t="s">
        <v>385</v>
      </c>
      <c r="T6" s="630" t="s">
        <v>385</v>
      </c>
      <c r="U6" s="630"/>
      <c r="W6" s="630">
        <v>5</v>
      </c>
      <c r="X6" s="630" t="s">
        <v>361</v>
      </c>
      <c r="Y6" s="629" t="s">
        <v>385</v>
      </c>
      <c r="Z6" s="630" t="s">
        <v>385</v>
      </c>
      <c r="AA6" s="630"/>
    </row>
    <row r="7" spans="1:27" ht="18">
      <c r="A7" s="630">
        <v>6</v>
      </c>
      <c r="B7" s="630" t="s">
        <v>359</v>
      </c>
      <c r="C7" s="629">
        <v>1</v>
      </c>
      <c r="D7" s="630" t="s">
        <v>385</v>
      </c>
      <c r="E7" s="630"/>
      <c r="G7" s="630">
        <v>6</v>
      </c>
      <c r="H7" s="630" t="s">
        <v>360</v>
      </c>
      <c r="I7" s="629">
        <v>1</v>
      </c>
      <c r="J7" s="630" t="s">
        <v>385</v>
      </c>
      <c r="L7" s="630">
        <v>6</v>
      </c>
      <c r="M7" s="630" t="s">
        <v>383</v>
      </c>
      <c r="N7" s="629">
        <v>1</v>
      </c>
      <c r="O7" s="630" t="s">
        <v>385</v>
      </c>
      <c r="Q7" s="630">
        <v>6</v>
      </c>
      <c r="R7" s="630" t="s">
        <v>362</v>
      </c>
      <c r="S7" s="629">
        <v>1</v>
      </c>
      <c r="T7" s="630" t="s">
        <v>385</v>
      </c>
      <c r="U7" s="630"/>
      <c r="W7" s="630">
        <v>6</v>
      </c>
      <c r="X7" s="630" t="s">
        <v>363</v>
      </c>
      <c r="Y7" s="629"/>
      <c r="Z7" s="630" t="s">
        <v>385</v>
      </c>
      <c r="AA7" s="630"/>
    </row>
    <row r="8" spans="1:27" ht="18">
      <c r="A8" s="630">
        <v>7</v>
      </c>
      <c r="B8" s="630" t="s">
        <v>360</v>
      </c>
      <c r="C8" s="629">
        <v>1</v>
      </c>
      <c r="D8" s="630" t="s">
        <v>385</v>
      </c>
      <c r="E8" s="630"/>
      <c r="G8" s="630">
        <v>7</v>
      </c>
      <c r="H8" s="630" t="s">
        <v>361</v>
      </c>
      <c r="I8" s="629" t="s">
        <v>385</v>
      </c>
      <c r="J8" s="630" t="s">
        <v>385</v>
      </c>
      <c r="L8" s="630">
        <v>7</v>
      </c>
      <c r="M8" s="630" t="s">
        <v>366</v>
      </c>
      <c r="N8" s="629"/>
      <c r="O8" s="630" t="s">
        <v>385</v>
      </c>
      <c r="Q8" s="630">
        <v>7</v>
      </c>
      <c r="R8" s="630" t="s">
        <v>363</v>
      </c>
      <c r="S8" s="629"/>
      <c r="T8" s="630" t="s">
        <v>385</v>
      </c>
      <c r="U8" s="630"/>
      <c r="W8" s="630">
        <v>7</v>
      </c>
      <c r="X8" s="630" t="s">
        <v>364</v>
      </c>
      <c r="Y8" s="629" t="s">
        <v>385</v>
      </c>
      <c r="Z8" s="630" t="s">
        <v>385</v>
      </c>
      <c r="AA8" s="630"/>
    </row>
    <row r="9" spans="1:27" ht="18">
      <c r="A9" s="630">
        <v>8</v>
      </c>
      <c r="B9" s="630" t="s">
        <v>361</v>
      </c>
      <c r="C9" s="629" t="s">
        <v>385</v>
      </c>
      <c r="D9" s="630" t="s">
        <v>385</v>
      </c>
      <c r="E9" s="630"/>
      <c r="G9" s="630">
        <v>8</v>
      </c>
      <c r="H9" s="630" t="s">
        <v>362</v>
      </c>
      <c r="I9" s="629">
        <v>1</v>
      </c>
      <c r="J9" s="630" t="s">
        <v>385</v>
      </c>
      <c r="L9" s="630">
        <v>8</v>
      </c>
      <c r="M9" s="630" t="s">
        <v>372</v>
      </c>
      <c r="N9" s="629" t="s">
        <v>385</v>
      </c>
      <c r="O9" s="630" t="s">
        <v>385</v>
      </c>
      <c r="Q9" s="630">
        <v>8</v>
      </c>
      <c r="R9" s="630" t="s">
        <v>364</v>
      </c>
      <c r="S9" s="629" t="s">
        <v>385</v>
      </c>
      <c r="T9" s="630" t="s">
        <v>385</v>
      </c>
      <c r="U9" s="630"/>
      <c r="W9" s="630">
        <v>8</v>
      </c>
      <c r="X9" s="630" t="s">
        <v>368</v>
      </c>
      <c r="Y9" s="629" t="s">
        <v>385</v>
      </c>
      <c r="Z9" s="630" t="s">
        <v>385</v>
      </c>
      <c r="AA9" s="630"/>
    </row>
    <row r="10" spans="1:27" ht="18">
      <c r="A10" s="630">
        <v>9</v>
      </c>
      <c r="B10" s="630" t="s">
        <v>362</v>
      </c>
      <c r="C10" s="629">
        <v>1</v>
      </c>
      <c r="D10" s="630" t="s">
        <v>385</v>
      </c>
      <c r="E10" s="630"/>
      <c r="G10" s="630">
        <v>9</v>
      </c>
      <c r="H10" s="630" t="s">
        <v>364</v>
      </c>
      <c r="I10" s="629" t="s">
        <v>385</v>
      </c>
      <c r="J10" s="630" t="s">
        <v>385</v>
      </c>
      <c r="L10" s="630">
        <v>9</v>
      </c>
      <c r="M10" s="630" t="s">
        <v>387</v>
      </c>
      <c r="N10" s="629">
        <v>1</v>
      </c>
      <c r="O10" s="630" t="s">
        <v>385</v>
      </c>
      <c r="Q10" s="630">
        <v>9</v>
      </c>
      <c r="R10" s="630" t="s">
        <v>366</v>
      </c>
      <c r="S10" s="629"/>
      <c r="T10" s="630" t="s">
        <v>385</v>
      </c>
      <c r="U10" s="630"/>
      <c r="W10" s="630">
        <v>9</v>
      </c>
      <c r="X10" s="630" t="s">
        <v>369</v>
      </c>
      <c r="Y10" s="629" t="s">
        <v>385</v>
      </c>
      <c r="Z10" s="630" t="s">
        <v>385</v>
      </c>
      <c r="AA10" s="630"/>
    </row>
    <row r="11" spans="1:27" ht="18">
      <c r="A11" s="630">
        <v>10</v>
      </c>
      <c r="B11" s="630" t="s">
        <v>363</v>
      </c>
      <c r="C11" s="629"/>
      <c r="D11" s="630" t="s">
        <v>385</v>
      </c>
      <c r="E11" s="630"/>
      <c r="G11" s="630">
        <v>10</v>
      </c>
      <c r="H11" s="630" t="s">
        <v>365</v>
      </c>
      <c r="I11" s="629" t="s">
        <v>385</v>
      </c>
      <c r="J11" s="630" t="s">
        <v>385</v>
      </c>
      <c r="L11" s="630">
        <v>10</v>
      </c>
      <c r="M11" s="630" t="s">
        <v>388</v>
      </c>
      <c r="N11" s="629">
        <v>1</v>
      </c>
      <c r="O11" s="630" t="s">
        <v>385</v>
      </c>
      <c r="Q11" s="630">
        <v>10</v>
      </c>
      <c r="R11" s="630" t="s">
        <v>367</v>
      </c>
      <c r="S11" s="629">
        <v>1</v>
      </c>
      <c r="T11" s="630" t="s">
        <v>385</v>
      </c>
      <c r="U11" s="630"/>
      <c r="W11" s="630">
        <v>10</v>
      </c>
      <c r="X11" s="630" t="s">
        <v>370</v>
      </c>
      <c r="Y11" s="629">
        <v>1</v>
      </c>
      <c r="Z11" s="630" t="s">
        <v>385</v>
      </c>
      <c r="AA11" s="630"/>
    </row>
    <row r="12" spans="1:27" ht="18">
      <c r="A12" s="630">
        <v>11</v>
      </c>
      <c r="B12" s="630" t="s">
        <v>364</v>
      </c>
      <c r="C12" s="629" t="s">
        <v>385</v>
      </c>
      <c r="D12" s="630" t="s">
        <v>385</v>
      </c>
      <c r="E12" s="630"/>
      <c r="G12" s="630">
        <v>11</v>
      </c>
      <c r="H12" s="630" t="s">
        <v>366</v>
      </c>
      <c r="I12" s="629"/>
      <c r="J12" s="630" t="s">
        <v>385</v>
      </c>
      <c r="L12" s="630">
        <v>11</v>
      </c>
      <c r="M12" s="630" t="s">
        <v>389</v>
      </c>
      <c r="N12" s="629">
        <v>1</v>
      </c>
      <c r="O12" s="630" t="s">
        <v>385</v>
      </c>
      <c r="Q12" s="630">
        <v>11</v>
      </c>
      <c r="R12" s="630" t="s">
        <v>368</v>
      </c>
      <c r="S12" s="629" t="s">
        <v>385</v>
      </c>
      <c r="T12" s="630" t="s">
        <v>385</v>
      </c>
      <c r="U12" s="630"/>
      <c r="W12" s="630">
        <v>11</v>
      </c>
      <c r="X12" s="630" t="s">
        <v>371</v>
      </c>
      <c r="Y12" s="629"/>
      <c r="Z12" s="630" t="s">
        <v>385</v>
      </c>
      <c r="AA12" s="630"/>
    </row>
    <row r="13" spans="1:27" ht="18">
      <c r="A13" s="630">
        <v>12</v>
      </c>
      <c r="B13" s="630" t="s">
        <v>365</v>
      </c>
      <c r="C13" s="629" t="s">
        <v>385</v>
      </c>
      <c r="D13" s="630" t="s">
        <v>385</v>
      </c>
      <c r="E13" s="630"/>
      <c r="G13" s="630">
        <v>12</v>
      </c>
      <c r="H13" s="630" t="s">
        <v>367</v>
      </c>
      <c r="I13" s="629">
        <v>1</v>
      </c>
      <c r="J13" s="630" t="s">
        <v>385</v>
      </c>
      <c r="L13" s="630"/>
      <c r="M13" s="630"/>
      <c r="N13" s="629"/>
      <c r="O13" s="630"/>
      <c r="Q13" s="630">
        <v>12</v>
      </c>
      <c r="R13" s="630" t="s">
        <v>369</v>
      </c>
      <c r="S13" s="629" t="s">
        <v>385</v>
      </c>
      <c r="T13" s="630" t="s">
        <v>385</v>
      </c>
      <c r="U13" s="630"/>
      <c r="W13" s="630">
        <v>12</v>
      </c>
      <c r="X13" s="630" t="s">
        <v>372</v>
      </c>
      <c r="Y13" s="629" t="s">
        <v>385</v>
      </c>
      <c r="Z13" s="630" t="s">
        <v>385</v>
      </c>
      <c r="AA13" s="630"/>
    </row>
    <row r="14" spans="1:27" ht="18">
      <c r="A14" s="630">
        <v>13</v>
      </c>
      <c r="B14" s="630" t="s">
        <v>366</v>
      </c>
      <c r="C14" s="629"/>
      <c r="D14" s="630" t="s">
        <v>385</v>
      </c>
      <c r="E14" s="630"/>
      <c r="G14" s="630">
        <v>13</v>
      </c>
      <c r="H14" s="630" t="s">
        <v>372</v>
      </c>
      <c r="I14" s="629" t="s">
        <v>385</v>
      </c>
      <c r="J14" s="630" t="s">
        <v>385</v>
      </c>
      <c r="L14" s="630"/>
      <c r="M14" s="630"/>
      <c r="N14" s="629"/>
      <c r="O14" s="630"/>
      <c r="Q14" s="630">
        <v>13</v>
      </c>
      <c r="R14" s="630" t="s">
        <v>370</v>
      </c>
      <c r="S14" s="629">
        <v>1</v>
      </c>
      <c r="T14" s="630" t="s">
        <v>385</v>
      </c>
      <c r="U14" s="630"/>
      <c r="W14" s="630">
        <v>13</v>
      </c>
      <c r="X14" s="630" t="s">
        <v>376</v>
      </c>
      <c r="Y14" s="629"/>
      <c r="Z14" s="630"/>
      <c r="AA14" s="630"/>
    </row>
    <row r="15" spans="1:27" ht="18">
      <c r="A15" s="630">
        <v>14</v>
      </c>
      <c r="B15" s="630" t="s">
        <v>367</v>
      </c>
      <c r="C15" s="629">
        <v>1</v>
      </c>
      <c r="D15" s="630" t="s">
        <v>385</v>
      </c>
      <c r="E15" s="630"/>
      <c r="G15" s="630">
        <v>14</v>
      </c>
      <c r="H15" s="630" t="s">
        <v>373</v>
      </c>
      <c r="I15" s="629">
        <v>1</v>
      </c>
      <c r="J15" s="630" t="s">
        <v>385</v>
      </c>
      <c r="L15" s="630"/>
      <c r="M15" s="630"/>
      <c r="N15" s="629"/>
      <c r="O15" s="630"/>
      <c r="Q15" s="630">
        <v>14</v>
      </c>
      <c r="R15" s="630" t="s">
        <v>371</v>
      </c>
      <c r="S15" s="629"/>
      <c r="T15" s="630" t="s">
        <v>385</v>
      </c>
      <c r="U15" s="630"/>
      <c r="W15" s="630">
        <v>14</v>
      </c>
      <c r="X15" s="630" t="s">
        <v>377</v>
      </c>
      <c r="Y15" s="629" t="s">
        <v>385</v>
      </c>
      <c r="Z15" s="630" t="s">
        <v>385</v>
      </c>
      <c r="AA15" s="630"/>
    </row>
    <row r="16" spans="1:27" ht="18">
      <c r="A16" s="630">
        <v>15</v>
      </c>
      <c r="B16" s="630" t="s">
        <v>368</v>
      </c>
      <c r="C16" s="629" t="s">
        <v>385</v>
      </c>
      <c r="D16" s="630" t="s">
        <v>385</v>
      </c>
      <c r="E16" s="630"/>
      <c r="G16" s="630">
        <v>15</v>
      </c>
      <c r="H16" s="630" t="s">
        <v>387</v>
      </c>
      <c r="I16" s="629">
        <v>1</v>
      </c>
      <c r="J16" s="630" t="s">
        <v>385</v>
      </c>
      <c r="L16" s="630"/>
      <c r="M16" s="630"/>
      <c r="N16" s="629"/>
      <c r="O16" s="630"/>
      <c r="Q16" s="630">
        <v>15</v>
      </c>
      <c r="R16" s="630" t="s">
        <v>372</v>
      </c>
      <c r="S16" s="629" t="s">
        <v>385</v>
      </c>
      <c r="T16" s="630" t="s">
        <v>385</v>
      </c>
      <c r="U16" s="630"/>
      <c r="W16" s="630">
        <v>15</v>
      </c>
      <c r="X16" s="630" t="s">
        <v>378</v>
      </c>
      <c r="Y16" s="629"/>
      <c r="Z16" s="630"/>
      <c r="AA16" s="630"/>
    </row>
    <row r="17" spans="1:27" ht="18">
      <c r="A17" s="630">
        <v>16</v>
      </c>
      <c r="B17" s="630" t="s">
        <v>369</v>
      </c>
      <c r="C17" s="629" t="s">
        <v>385</v>
      </c>
      <c r="D17" s="630" t="s">
        <v>385</v>
      </c>
      <c r="E17" s="630"/>
      <c r="G17" s="630">
        <v>16</v>
      </c>
      <c r="H17" s="630" t="s">
        <v>388</v>
      </c>
      <c r="I17" s="629">
        <v>1</v>
      </c>
      <c r="J17" s="630" t="s">
        <v>385</v>
      </c>
      <c r="L17" s="630"/>
      <c r="M17" s="630"/>
      <c r="N17" s="629"/>
      <c r="O17" s="630"/>
      <c r="Q17" s="630">
        <v>16</v>
      </c>
      <c r="R17" s="630" t="s">
        <v>374</v>
      </c>
      <c r="S17" s="629"/>
      <c r="T17" s="630" t="s">
        <v>385</v>
      </c>
      <c r="U17" s="630"/>
      <c r="W17" s="630"/>
      <c r="X17" s="630"/>
      <c r="Y17" s="629"/>
      <c r="Z17" s="630"/>
      <c r="AA17" s="630"/>
    </row>
    <row r="18" spans="1:27" ht="18">
      <c r="A18" s="630">
        <v>17</v>
      </c>
      <c r="B18" s="630" t="s">
        <v>370</v>
      </c>
      <c r="C18" s="629">
        <v>1</v>
      </c>
      <c r="D18" s="630" t="s">
        <v>385</v>
      </c>
      <c r="E18" s="630"/>
      <c r="G18" s="630">
        <v>17</v>
      </c>
      <c r="H18" s="630" t="s">
        <v>389</v>
      </c>
      <c r="I18" s="629">
        <v>1</v>
      </c>
      <c r="J18" s="630" t="s">
        <v>385</v>
      </c>
      <c r="L18" s="630"/>
      <c r="M18" s="630"/>
      <c r="N18" s="629"/>
      <c r="O18" s="630"/>
      <c r="P18" t="s">
        <v>391</v>
      </c>
      <c r="Q18" s="630">
        <v>17</v>
      </c>
      <c r="R18" s="630" t="s">
        <v>376</v>
      </c>
      <c r="S18" s="629"/>
      <c r="T18" s="630" t="s">
        <v>385</v>
      </c>
      <c r="U18" s="630"/>
      <c r="W18" s="630"/>
      <c r="X18" s="630"/>
      <c r="Y18" s="629"/>
      <c r="Z18" s="630"/>
      <c r="AA18" s="630"/>
    </row>
    <row r="19" spans="1:27" ht="18">
      <c r="A19" s="630">
        <v>18</v>
      </c>
      <c r="B19" s="630" t="s">
        <v>371</v>
      </c>
      <c r="C19" s="629"/>
      <c r="D19" s="630" t="s">
        <v>385</v>
      </c>
      <c r="E19" s="630"/>
      <c r="G19" s="630">
        <v>18</v>
      </c>
      <c r="H19" s="630" t="s">
        <v>390</v>
      </c>
      <c r="I19" s="629">
        <v>1</v>
      </c>
      <c r="J19" s="630" t="s">
        <v>385</v>
      </c>
      <c r="L19" s="630"/>
      <c r="M19" s="630"/>
      <c r="N19" s="629"/>
      <c r="O19" s="630"/>
      <c r="Q19" s="630">
        <v>18</v>
      </c>
      <c r="R19" s="630" t="s">
        <v>377</v>
      </c>
      <c r="S19" s="629" t="s">
        <v>385</v>
      </c>
      <c r="T19" s="630" t="s">
        <v>385</v>
      </c>
      <c r="U19" s="630"/>
      <c r="W19" s="630"/>
      <c r="X19" s="630"/>
      <c r="Y19" s="629"/>
      <c r="Z19" s="630"/>
      <c r="AA19" s="630"/>
    </row>
    <row r="20" spans="1:27" ht="18">
      <c r="A20" s="630">
        <v>19</v>
      </c>
      <c r="B20" s="630" t="s">
        <v>372</v>
      </c>
      <c r="C20" s="629" t="s">
        <v>385</v>
      </c>
      <c r="D20" s="630" t="s">
        <v>385</v>
      </c>
      <c r="E20" s="630"/>
      <c r="G20" s="630"/>
      <c r="H20" s="630"/>
      <c r="I20" s="629"/>
      <c r="J20" s="630"/>
      <c r="L20" s="630"/>
      <c r="M20" s="630"/>
      <c r="N20" s="629"/>
      <c r="O20" s="630"/>
      <c r="Q20" s="630">
        <v>19</v>
      </c>
      <c r="R20" s="630" t="s">
        <v>378</v>
      </c>
      <c r="S20" s="629"/>
      <c r="T20" s="630" t="s">
        <v>385</v>
      </c>
      <c r="U20" s="630"/>
      <c r="W20" s="630"/>
      <c r="X20" s="630"/>
      <c r="Y20" s="629"/>
      <c r="Z20" s="630"/>
      <c r="AA20" s="630"/>
    </row>
    <row r="21" spans="1:27" ht="18">
      <c r="A21" s="630">
        <v>20</v>
      </c>
      <c r="B21" s="630" t="s">
        <v>373</v>
      </c>
      <c r="C21" s="629">
        <v>1</v>
      </c>
      <c r="D21" s="630" t="s">
        <v>385</v>
      </c>
      <c r="E21" s="630"/>
      <c r="G21" s="630"/>
      <c r="H21" s="630"/>
      <c r="I21" s="629"/>
      <c r="J21" s="630"/>
      <c r="L21" s="630"/>
      <c r="M21" s="630"/>
      <c r="N21" s="629"/>
      <c r="O21" s="630"/>
      <c r="Q21" s="630">
        <v>20</v>
      </c>
      <c r="R21" s="630" t="s">
        <v>379</v>
      </c>
      <c r="S21" s="629">
        <v>1</v>
      </c>
      <c r="T21" s="630" t="s">
        <v>385</v>
      </c>
      <c r="U21" s="630"/>
      <c r="W21" s="630"/>
      <c r="X21" s="630"/>
      <c r="Y21" s="629"/>
      <c r="Z21" s="630"/>
      <c r="AA21" s="630"/>
    </row>
    <row r="22" spans="1:27" ht="18">
      <c r="A22" s="630">
        <v>21</v>
      </c>
      <c r="B22" s="630" t="s">
        <v>374</v>
      </c>
      <c r="C22" s="629"/>
      <c r="D22" s="630" t="s">
        <v>385</v>
      </c>
      <c r="E22" s="630"/>
      <c r="G22" s="630"/>
      <c r="H22" s="630"/>
      <c r="I22" s="629"/>
      <c r="J22" s="630"/>
      <c r="L22" s="630"/>
      <c r="M22" s="630"/>
      <c r="N22" s="629"/>
      <c r="O22" s="630"/>
      <c r="Q22" s="630">
        <v>21</v>
      </c>
      <c r="R22" s="630" t="s">
        <v>380</v>
      </c>
      <c r="S22" s="629">
        <v>1</v>
      </c>
      <c r="T22" s="630" t="s">
        <v>385</v>
      </c>
      <c r="U22" s="630"/>
      <c r="W22" s="630"/>
      <c r="X22" s="630"/>
      <c r="Y22" s="629"/>
      <c r="Z22" s="630"/>
      <c r="AA22" s="630"/>
    </row>
    <row r="23" spans="1:27" ht="18">
      <c r="A23" s="630">
        <v>22</v>
      </c>
      <c r="B23" s="630" t="s">
        <v>375</v>
      </c>
      <c r="C23" s="629" t="s">
        <v>385</v>
      </c>
      <c r="D23" s="630" t="s">
        <v>385</v>
      </c>
      <c r="E23" s="630"/>
      <c r="G23" s="630"/>
      <c r="H23" s="630"/>
      <c r="I23" s="629"/>
      <c r="J23" s="630"/>
      <c r="L23" s="630"/>
      <c r="M23" s="630"/>
      <c r="N23" s="629"/>
      <c r="O23" s="630"/>
      <c r="Q23" s="630">
        <v>22</v>
      </c>
      <c r="R23" s="630" t="s">
        <v>381</v>
      </c>
      <c r="S23" s="629">
        <v>1</v>
      </c>
      <c r="T23" s="630" t="s">
        <v>385</v>
      </c>
      <c r="U23" s="630"/>
      <c r="W23" s="630"/>
      <c r="X23" s="630"/>
      <c r="Y23" s="629"/>
      <c r="Z23" s="630"/>
      <c r="AA23" s="630"/>
    </row>
    <row r="24" spans="1:27" ht="18">
      <c r="A24" s="630">
        <v>23</v>
      </c>
      <c r="B24" s="630" t="s">
        <v>376</v>
      </c>
      <c r="C24" s="629"/>
      <c r="D24" s="630"/>
      <c r="E24" s="630"/>
      <c r="G24" s="630"/>
      <c r="H24" s="630"/>
      <c r="I24" s="629"/>
      <c r="J24" s="630"/>
      <c r="L24" s="630"/>
      <c r="M24" s="630"/>
      <c r="N24" s="629"/>
      <c r="O24" s="630"/>
      <c r="Q24" s="630">
        <v>23</v>
      </c>
      <c r="R24" s="630" t="s">
        <v>382</v>
      </c>
      <c r="S24" s="629">
        <v>1</v>
      </c>
      <c r="T24" s="630" t="s">
        <v>385</v>
      </c>
      <c r="U24" s="630"/>
      <c r="W24" s="630"/>
      <c r="X24" s="630"/>
      <c r="Y24" s="629"/>
      <c r="Z24" s="630"/>
      <c r="AA24" s="630"/>
    </row>
    <row r="25" spans="1:27" ht="18">
      <c r="A25" s="630">
        <v>24</v>
      </c>
      <c r="B25" s="630" t="s">
        <v>377</v>
      </c>
      <c r="C25" s="629" t="s">
        <v>385</v>
      </c>
      <c r="D25" s="630" t="s">
        <v>385</v>
      </c>
      <c r="E25" s="630"/>
      <c r="G25" s="630"/>
      <c r="H25" s="630"/>
      <c r="I25" s="629"/>
      <c r="J25" s="630"/>
      <c r="L25" s="630"/>
      <c r="M25" s="630"/>
      <c r="N25" s="629"/>
      <c r="O25" s="630"/>
      <c r="Q25" s="630">
        <v>24</v>
      </c>
      <c r="R25" s="630" t="s">
        <v>383</v>
      </c>
      <c r="S25" s="629">
        <v>1</v>
      </c>
      <c r="T25" s="630" t="s">
        <v>385</v>
      </c>
      <c r="U25" s="630"/>
      <c r="W25" s="630"/>
      <c r="X25" s="630"/>
      <c r="Y25" s="629"/>
      <c r="Z25" s="630"/>
      <c r="AA25" s="630"/>
    </row>
    <row r="26" spans="1:27" ht="18">
      <c r="A26" s="630">
        <v>25</v>
      </c>
      <c r="B26" s="630" t="s">
        <v>378</v>
      </c>
      <c r="C26" s="629"/>
      <c r="D26" s="630"/>
      <c r="E26" s="630"/>
      <c r="G26" s="630"/>
      <c r="H26" s="630"/>
      <c r="I26" s="629"/>
      <c r="J26" s="630"/>
      <c r="L26" s="630"/>
      <c r="M26" s="630"/>
      <c r="N26" s="629"/>
      <c r="O26" s="630"/>
      <c r="Q26" s="630">
        <v>25</v>
      </c>
      <c r="R26" s="630"/>
      <c r="S26" s="629"/>
      <c r="T26" s="630"/>
      <c r="U26" s="630"/>
      <c r="W26" s="630"/>
      <c r="X26" s="630"/>
      <c r="Y26" s="629"/>
      <c r="Z26" s="630"/>
      <c r="AA26" s="630"/>
    </row>
    <row r="27" spans="1:27" ht="18">
      <c r="A27" s="630">
        <v>26</v>
      </c>
      <c r="B27" s="630" t="s">
        <v>379</v>
      </c>
      <c r="C27" s="629">
        <v>1</v>
      </c>
      <c r="D27" s="630" t="s">
        <v>385</v>
      </c>
      <c r="E27" s="630"/>
      <c r="G27" s="630"/>
      <c r="H27" s="630"/>
      <c r="I27" s="629"/>
      <c r="J27" s="630"/>
      <c r="L27" s="630"/>
      <c r="M27" s="630"/>
      <c r="N27" s="629"/>
      <c r="O27" s="630"/>
      <c r="Q27" s="630">
        <v>26</v>
      </c>
      <c r="R27" s="630"/>
      <c r="S27" s="629"/>
      <c r="T27" s="630"/>
      <c r="U27" s="630"/>
      <c r="W27" s="630"/>
      <c r="X27" s="630"/>
      <c r="Y27" s="629"/>
      <c r="Z27" s="630"/>
      <c r="AA27" s="630"/>
    </row>
    <row r="28" spans="1:27" ht="18">
      <c r="A28" s="630">
        <v>27</v>
      </c>
      <c r="B28" s="630" t="s">
        <v>380</v>
      </c>
      <c r="C28" s="629">
        <v>1</v>
      </c>
      <c r="D28" s="630" t="s">
        <v>385</v>
      </c>
      <c r="E28" s="630"/>
      <c r="G28" s="630"/>
      <c r="H28" s="630"/>
      <c r="I28" s="629"/>
      <c r="J28" s="630"/>
      <c r="L28" s="630"/>
      <c r="M28" s="630"/>
      <c r="N28" s="629"/>
      <c r="O28" s="630"/>
      <c r="Q28" s="630">
        <v>27</v>
      </c>
      <c r="R28" s="630"/>
      <c r="S28" s="629"/>
      <c r="T28" s="630"/>
      <c r="U28" s="630"/>
      <c r="W28" s="630"/>
      <c r="X28" s="630"/>
      <c r="Y28" s="629"/>
      <c r="Z28" s="630"/>
      <c r="AA28" s="630"/>
    </row>
    <row r="29" spans="1:27" ht="18">
      <c r="A29" s="630">
        <v>28</v>
      </c>
      <c r="B29" s="630" t="s">
        <v>381</v>
      </c>
      <c r="C29" s="629">
        <v>1</v>
      </c>
      <c r="D29" s="630" t="s">
        <v>385</v>
      </c>
      <c r="E29" s="630"/>
      <c r="G29" s="630"/>
      <c r="H29" s="630"/>
      <c r="I29" s="629"/>
      <c r="J29" s="630"/>
      <c r="L29" s="630"/>
      <c r="M29" s="630"/>
      <c r="N29" s="629"/>
      <c r="O29" s="630"/>
      <c r="Q29" s="630">
        <v>28</v>
      </c>
      <c r="R29" s="630"/>
      <c r="S29" s="629"/>
      <c r="T29" s="630"/>
      <c r="U29" s="630"/>
      <c r="W29" s="630"/>
      <c r="X29" s="630"/>
      <c r="Y29" s="629"/>
      <c r="Z29" s="630"/>
      <c r="AA29" s="630"/>
    </row>
    <row r="30" spans="1:27" ht="18">
      <c r="A30" s="630">
        <v>29</v>
      </c>
      <c r="B30" s="630" t="s">
        <v>382</v>
      </c>
      <c r="C30" s="629">
        <v>1</v>
      </c>
      <c r="D30" s="630" t="s">
        <v>385</v>
      </c>
      <c r="E30" s="630"/>
      <c r="G30" s="630"/>
      <c r="H30" s="630"/>
      <c r="I30" s="629"/>
      <c r="J30" s="630"/>
      <c r="L30" s="630"/>
      <c r="M30" s="630"/>
      <c r="N30" s="629"/>
      <c r="O30" s="630"/>
      <c r="Q30" s="630">
        <v>29</v>
      </c>
      <c r="R30" s="630"/>
      <c r="S30" s="629"/>
      <c r="T30" s="630"/>
      <c r="U30" s="630"/>
      <c r="W30" s="630"/>
      <c r="X30" s="630"/>
      <c r="Y30" s="629"/>
      <c r="Z30" s="630"/>
      <c r="AA30" s="630"/>
    </row>
    <row r="31" spans="1:27" ht="18">
      <c r="A31" s="630">
        <v>30</v>
      </c>
      <c r="B31" s="630" t="s">
        <v>383</v>
      </c>
      <c r="C31" s="629">
        <v>1</v>
      </c>
      <c r="D31" s="630" t="s">
        <v>385</v>
      </c>
      <c r="E31" s="630"/>
      <c r="G31" s="630"/>
      <c r="H31" s="630"/>
      <c r="I31" s="629"/>
      <c r="J31" s="630"/>
      <c r="L31" s="630"/>
      <c r="M31" s="630"/>
      <c r="N31" s="629"/>
      <c r="O31" s="630"/>
      <c r="Q31" s="630">
        <v>30</v>
      </c>
      <c r="R31" s="630"/>
      <c r="S31" s="629"/>
      <c r="T31" s="630"/>
      <c r="U31" s="630"/>
      <c r="W31" s="630"/>
      <c r="X31" s="630"/>
      <c r="Y31" s="629"/>
      <c r="Z31" s="630"/>
      <c r="AA31" s="630"/>
    </row>
    <row r="32" spans="1:27" ht="18">
      <c r="A32" s="630">
        <v>31</v>
      </c>
      <c r="B32" s="630" t="s">
        <v>384</v>
      </c>
      <c r="C32" s="629"/>
      <c r="D32" s="630" t="s">
        <v>385</v>
      </c>
      <c r="E32" s="630"/>
      <c r="G32" s="630"/>
      <c r="H32" s="630"/>
      <c r="I32" s="629"/>
      <c r="J32" s="630"/>
      <c r="L32" s="630"/>
      <c r="M32" s="630"/>
      <c r="N32" s="629"/>
      <c r="O32" s="630"/>
      <c r="Q32" s="630"/>
      <c r="R32" s="630"/>
      <c r="S32" s="629"/>
      <c r="T32" s="630"/>
      <c r="U32" s="630"/>
      <c r="W32" s="630"/>
      <c r="X32" s="630"/>
      <c r="Y32" s="629"/>
      <c r="Z32" s="630"/>
      <c r="AA32" s="630"/>
    </row>
    <row r="33" spans="1:27" ht="18">
      <c r="A33" s="630"/>
      <c r="B33" s="630"/>
      <c r="C33" s="630">
        <v>23</v>
      </c>
      <c r="D33" s="630">
        <v>29</v>
      </c>
      <c r="E33" s="630"/>
      <c r="G33" s="630"/>
      <c r="H33" s="630"/>
      <c r="I33" s="630">
        <v>16</v>
      </c>
      <c r="J33" s="630">
        <v>18</v>
      </c>
      <c r="L33" s="630"/>
      <c r="M33" s="630"/>
      <c r="N33" s="630">
        <v>9</v>
      </c>
      <c r="O33" s="630">
        <v>11</v>
      </c>
      <c r="Q33" s="630"/>
      <c r="R33" s="630"/>
      <c r="S33" s="630">
        <v>18</v>
      </c>
      <c r="T33" s="630">
        <v>24</v>
      </c>
      <c r="U33" s="630"/>
      <c r="W33" s="630"/>
      <c r="X33" s="630"/>
      <c r="Y33" s="630">
        <v>11</v>
      </c>
      <c r="Z33" s="630">
        <v>13</v>
      </c>
      <c r="AA33" s="630"/>
    </row>
    <row r="34" spans="1:27" ht="18">
      <c r="A34" s="630"/>
      <c r="B34" s="630"/>
      <c r="C34" s="630">
        <v>67.64</v>
      </c>
      <c r="D34" s="630">
        <v>93.5</v>
      </c>
      <c r="E34" s="630"/>
      <c r="G34" s="630"/>
      <c r="H34" s="630"/>
      <c r="I34" s="630">
        <v>88.8</v>
      </c>
      <c r="J34" s="630">
        <v>100</v>
      </c>
      <c r="L34" s="630"/>
      <c r="M34" s="630"/>
      <c r="N34" s="630">
        <v>81.8</v>
      </c>
      <c r="O34" s="630">
        <v>100</v>
      </c>
      <c r="Q34" s="630"/>
      <c r="R34" s="630"/>
      <c r="S34" s="630">
        <v>75</v>
      </c>
      <c r="T34" s="630">
        <v>100</v>
      </c>
      <c r="U34" s="630"/>
      <c r="W34" s="630"/>
      <c r="X34" s="630"/>
      <c r="Y34" s="630">
        <v>84.6</v>
      </c>
      <c r="Z34" s="630">
        <v>86.6</v>
      </c>
      <c r="AA34" s="630"/>
    </row>
    <row r="35" spans="17:21" ht="42" customHeight="1">
      <c r="Q35" s="628"/>
      <c r="R35" s="628"/>
      <c r="S35" s="628"/>
      <c r="T35" s="628"/>
      <c r="U35" s="628"/>
    </row>
    <row r="36" spans="1:21" ht="18">
      <c r="A36" s="630"/>
      <c r="B36" s="630" t="s">
        <v>397</v>
      </c>
      <c r="C36" s="630"/>
      <c r="D36" s="630"/>
      <c r="G36" s="1371" t="s">
        <v>400</v>
      </c>
      <c r="H36" s="1371"/>
      <c r="I36" s="1371"/>
      <c r="J36" s="1371"/>
      <c r="L36" s="1371" t="s">
        <v>403</v>
      </c>
      <c r="M36" s="1371"/>
      <c r="N36" s="1371"/>
      <c r="O36" s="1371"/>
      <c r="P36" s="1371"/>
      <c r="Q36" s="628"/>
      <c r="R36" s="628"/>
      <c r="S36" s="628"/>
      <c r="T36" s="628"/>
      <c r="U36" s="628"/>
    </row>
    <row r="37" spans="1:21" ht="18">
      <c r="A37" s="630">
        <v>1</v>
      </c>
      <c r="B37" s="630" t="s">
        <v>398</v>
      </c>
      <c r="C37" s="629">
        <v>1</v>
      </c>
      <c r="D37" s="630" t="s">
        <v>385</v>
      </c>
      <c r="G37" s="630">
        <v>1</v>
      </c>
      <c r="H37" s="630" t="s">
        <v>354</v>
      </c>
      <c r="I37" s="636">
        <v>1</v>
      </c>
      <c r="J37" s="637"/>
      <c r="L37" s="630">
        <v>1</v>
      </c>
      <c r="M37" s="630" t="s">
        <v>354</v>
      </c>
      <c r="N37" s="629">
        <v>1</v>
      </c>
      <c r="O37" s="630"/>
      <c r="P37" s="630"/>
      <c r="Q37" s="628"/>
      <c r="R37" s="628"/>
      <c r="S37" s="628"/>
      <c r="T37" s="628"/>
      <c r="U37" s="628"/>
    </row>
    <row r="38" spans="1:16" ht="18">
      <c r="A38" s="630">
        <v>2</v>
      </c>
      <c r="B38" s="630" t="s">
        <v>394</v>
      </c>
      <c r="C38" s="629" t="s">
        <v>385</v>
      </c>
      <c r="D38" s="630" t="s">
        <v>385</v>
      </c>
      <c r="G38" s="630">
        <v>2</v>
      </c>
      <c r="H38" s="630" t="s">
        <v>355</v>
      </c>
      <c r="I38" s="636">
        <v>1</v>
      </c>
      <c r="J38" s="637"/>
      <c r="L38" s="630">
        <v>2</v>
      </c>
      <c r="M38" s="630" t="s">
        <v>355</v>
      </c>
      <c r="N38" s="629">
        <v>1</v>
      </c>
      <c r="O38" s="630"/>
      <c r="P38" s="630"/>
    </row>
    <row r="39" spans="1:16" ht="18">
      <c r="A39" s="630">
        <v>3</v>
      </c>
      <c r="B39" s="630" t="s">
        <v>399</v>
      </c>
      <c r="C39" s="629"/>
      <c r="D39" s="630" t="s">
        <v>385</v>
      </c>
      <c r="G39" s="630">
        <v>3</v>
      </c>
      <c r="H39" s="630" t="s">
        <v>356</v>
      </c>
      <c r="I39" s="636"/>
      <c r="J39" s="637"/>
      <c r="L39" s="630">
        <v>3</v>
      </c>
      <c r="M39" s="630" t="s">
        <v>356</v>
      </c>
      <c r="N39" s="629"/>
      <c r="O39" s="630"/>
      <c r="P39" s="630"/>
    </row>
    <row r="40" spans="1:16" ht="18">
      <c r="A40" s="630">
        <v>4</v>
      </c>
      <c r="B40" s="630" t="s">
        <v>357</v>
      </c>
      <c r="C40" s="629">
        <v>1</v>
      </c>
      <c r="D40" s="630" t="s">
        <v>385</v>
      </c>
      <c r="G40" s="630">
        <v>4</v>
      </c>
      <c r="H40" s="630" t="s">
        <v>357</v>
      </c>
      <c r="I40" s="636">
        <v>1</v>
      </c>
      <c r="J40" s="637"/>
      <c r="L40" s="630">
        <v>4</v>
      </c>
      <c r="M40" s="630" t="s">
        <v>357</v>
      </c>
      <c r="N40" s="629">
        <v>1</v>
      </c>
      <c r="O40" s="630"/>
      <c r="P40" s="630"/>
    </row>
    <row r="41" spans="1:16" ht="18">
      <c r="A41" s="630">
        <v>5</v>
      </c>
      <c r="B41" s="630" t="s">
        <v>361</v>
      </c>
      <c r="C41" s="629">
        <v>1</v>
      </c>
      <c r="D41" s="630" t="s">
        <v>385</v>
      </c>
      <c r="G41" s="630">
        <v>5</v>
      </c>
      <c r="H41" s="630" t="s">
        <v>358</v>
      </c>
      <c r="I41" s="636">
        <v>1</v>
      </c>
      <c r="J41" s="637"/>
      <c r="L41" s="630">
        <v>5</v>
      </c>
      <c r="M41" s="630" t="s">
        <v>358</v>
      </c>
      <c r="N41" s="629">
        <v>1</v>
      </c>
      <c r="O41" s="630"/>
      <c r="P41" s="630"/>
    </row>
    <row r="42" spans="1:16" ht="18">
      <c r="A42" s="630">
        <v>6</v>
      </c>
      <c r="B42" s="630" t="s">
        <v>383</v>
      </c>
      <c r="C42" s="629">
        <v>1</v>
      </c>
      <c r="D42" s="630" t="s">
        <v>385</v>
      </c>
      <c r="G42" s="630">
        <v>6</v>
      </c>
      <c r="H42" s="630" t="s">
        <v>388</v>
      </c>
      <c r="I42" s="636" t="s">
        <v>385</v>
      </c>
      <c r="J42" s="637"/>
      <c r="L42" s="630">
        <v>6</v>
      </c>
      <c r="M42" s="630" t="s">
        <v>383</v>
      </c>
      <c r="N42" s="629">
        <v>1</v>
      </c>
      <c r="O42" s="630"/>
      <c r="P42" s="630"/>
    </row>
    <row r="43" spans="1:16" ht="18">
      <c r="A43" s="630">
        <v>7</v>
      </c>
      <c r="B43" s="630" t="s">
        <v>364</v>
      </c>
      <c r="C43" s="629" t="s">
        <v>385</v>
      </c>
      <c r="D43" s="630" t="s">
        <v>385</v>
      </c>
      <c r="G43" s="630">
        <v>7</v>
      </c>
      <c r="H43" s="630" t="s">
        <v>360</v>
      </c>
      <c r="I43" s="636">
        <v>1</v>
      </c>
      <c r="J43" s="637"/>
      <c r="L43" s="630">
        <v>7</v>
      </c>
      <c r="M43" s="630" t="s">
        <v>360</v>
      </c>
      <c r="N43" s="629">
        <v>1</v>
      </c>
      <c r="O43" s="630"/>
      <c r="P43" s="630"/>
    </row>
    <row r="44" spans="1:16" ht="18">
      <c r="A44" s="630"/>
      <c r="B44" s="630"/>
      <c r="C44" s="629">
        <v>6</v>
      </c>
      <c r="D44" s="630">
        <v>7</v>
      </c>
      <c r="G44" s="630">
        <v>8</v>
      </c>
      <c r="H44" s="630" t="s">
        <v>361</v>
      </c>
      <c r="I44" s="636" t="s">
        <v>385</v>
      </c>
      <c r="J44" s="637"/>
      <c r="L44" s="630">
        <v>8</v>
      </c>
      <c r="M44" s="630" t="s">
        <v>361</v>
      </c>
      <c r="N44" s="629">
        <v>1</v>
      </c>
      <c r="O44" s="630"/>
      <c r="P44" s="630"/>
    </row>
    <row r="45" spans="1:16" ht="18">
      <c r="A45" s="630"/>
      <c r="B45" s="630"/>
      <c r="C45" s="629">
        <v>85.7</v>
      </c>
      <c r="D45" s="630">
        <v>100</v>
      </c>
      <c r="G45" s="630">
        <v>9</v>
      </c>
      <c r="H45" s="630" t="s">
        <v>362</v>
      </c>
      <c r="I45" s="636">
        <v>1</v>
      </c>
      <c r="J45" s="637"/>
      <c r="L45" s="630">
        <v>9</v>
      </c>
      <c r="M45" s="630" t="s">
        <v>362</v>
      </c>
      <c r="N45" s="629">
        <v>1</v>
      </c>
      <c r="O45" s="630"/>
      <c r="P45" s="630"/>
    </row>
    <row r="46" spans="1:16" ht="18">
      <c r="A46" s="630"/>
      <c r="B46" s="630"/>
      <c r="C46" s="629"/>
      <c r="D46" s="630"/>
      <c r="G46" s="630">
        <v>10</v>
      </c>
      <c r="H46" s="630" t="s">
        <v>363</v>
      </c>
      <c r="I46" s="636"/>
      <c r="J46" s="637"/>
      <c r="L46" s="630">
        <v>10</v>
      </c>
      <c r="M46" s="630" t="s">
        <v>363</v>
      </c>
      <c r="N46" s="629"/>
      <c r="O46" s="630"/>
      <c r="P46" s="630"/>
    </row>
    <row r="47" spans="1:16" ht="18">
      <c r="A47" s="630"/>
      <c r="B47" s="630"/>
      <c r="C47" s="629"/>
      <c r="D47" s="630"/>
      <c r="G47" s="630">
        <v>11</v>
      </c>
      <c r="H47" s="630" t="s">
        <v>364</v>
      </c>
      <c r="I47" s="636" t="s">
        <v>385</v>
      </c>
      <c r="J47" s="637"/>
      <c r="L47" s="630">
        <v>11</v>
      </c>
      <c r="M47" s="630" t="s">
        <v>364</v>
      </c>
      <c r="N47" s="629">
        <v>1</v>
      </c>
      <c r="O47" s="630"/>
      <c r="P47" s="630"/>
    </row>
    <row r="48" spans="7:16" ht="18">
      <c r="G48" s="630">
        <v>12</v>
      </c>
      <c r="H48" s="630" t="s">
        <v>365</v>
      </c>
      <c r="I48" s="636" t="s">
        <v>385</v>
      </c>
      <c r="J48" s="637"/>
      <c r="L48" s="630">
        <v>12</v>
      </c>
      <c r="M48" s="630" t="s">
        <v>365</v>
      </c>
      <c r="N48" s="629">
        <v>1</v>
      </c>
      <c r="O48" s="630"/>
      <c r="P48" s="630"/>
    </row>
    <row r="49" spans="7:16" ht="18">
      <c r="G49" s="630">
        <v>13</v>
      </c>
      <c r="H49" s="630" t="s">
        <v>401</v>
      </c>
      <c r="I49" s="636" t="s">
        <v>385</v>
      </c>
      <c r="J49" s="637"/>
      <c r="L49" s="630">
        <v>13</v>
      </c>
      <c r="M49" s="630" t="s">
        <v>352</v>
      </c>
      <c r="N49" s="629">
        <v>1</v>
      </c>
      <c r="O49" s="630"/>
      <c r="P49" s="630"/>
    </row>
    <row r="50" spans="7:16" ht="18">
      <c r="G50" s="630">
        <v>14</v>
      </c>
      <c r="H50" s="630" t="s">
        <v>367</v>
      </c>
      <c r="I50" s="636">
        <v>1</v>
      </c>
      <c r="J50" s="637"/>
      <c r="L50" s="630">
        <v>14</v>
      </c>
      <c r="M50" s="630" t="s">
        <v>367</v>
      </c>
      <c r="N50" s="629">
        <v>1</v>
      </c>
      <c r="O50" s="630"/>
      <c r="P50" s="630"/>
    </row>
    <row r="51" spans="7:16" ht="18">
      <c r="G51" s="630">
        <v>15</v>
      </c>
      <c r="H51" s="630" t="s">
        <v>389</v>
      </c>
      <c r="I51" s="636">
        <v>1</v>
      </c>
      <c r="J51" s="637"/>
      <c r="L51" s="630">
        <v>15</v>
      </c>
      <c r="M51" s="630" t="s">
        <v>373</v>
      </c>
      <c r="N51" s="629">
        <v>1</v>
      </c>
      <c r="O51" s="630"/>
      <c r="P51" s="630"/>
    </row>
    <row r="52" spans="7:16" ht="34.5" customHeight="1">
      <c r="G52" s="630">
        <v>16</v>
      </c>
      <c r="H52" s="630" t="s">
        <v>402</v>
      </c>
      <c r="I52" s="636">
        <v>1</v>
      </c>
      <c r="J52" s="637"/>
      <c r="L52" s="630"/>
      <c r="M52" s="630"/>
      <c r="N52" s="629">
        <v>13</v>
      </c>
      <c r="O52" s="630"/>
      <c r="P52" s="630"/>
    </row>
    <row r="53" spans="7:16" ht="18">
      <c r="G53" s="630">
        <v>17</v>
      </c>
      <c r="H53" s="630" t="s">
        <v>372</v>
      </c>
      <c r="I53" s="638" t="s">
        <v>385</v>
      </c>
      <c r="J53" s="638"/>
      <c r="L53" s="630"/>
      <c r="M53" s="630"/>
      <c r="N53" s="629">
        <v>86.66</v>
      </c>
      <c r="O53" s="630"/>
      <c r="P53" s="630"/>
    </row>
    <row r="54" spans="7:17" ht="18">
      <c r="G54" s="630">
        <v>18</v>
      </c>
      <c r="H54" s="630" t="s">
        <v>373</v>
      </c>
      <c r="I54" s="632">
        <v>1</v>
      </c>
      <c r="J54" s="638"/>
      <c r="L54" s="633"/>
      <c r="M54" s="633"/>
      <c r="N54" s="634"/>
      <c r="O54" s="633"/>
      <c r="P54" s="633"/>
      <c r="Q54" s="635"/>
    </row>
    <row r="55" spans="7:17" ht="18">
      <c r="G55" s="630">
        <v>19</v>
      </c>
      <c r="H55" s="630" t="s">
        <v>374</v>
      </c>
      <c r="I55" s="638"/>
      <c r="J55" s="638"/>
      <c r="L55" s="633"/>
      <c r="M55" s="633"/>
      <c r="N55" s="634"/>
      <c r="O55" s="633"/>
      <c r="P55" s="633"/>
      <c r="Q55" s="635"/>
    </row>
    <row r="56" spans="7:17" ht="18">
      <c r="G56" s="631">
        <v>20</v>
      </c>
      <c r="H56" s="630" t="s">
        <v>383</v>
      </c>
      <c r="I56" s="632">
        <v>1</v>
      </c>
      <c r="J56" s="638"/>
      <c r="L56" s="633"/>
      <c r="M56" s="633"/>
      <c r="N56" s="634"/>
      <c r="O56" s="633"/>
      <c r="P56" s="633"/>
      <c r="Q56" s="635"/>
    </row>
    <row r="57" spans="7:17" ht="18">
      <c r="G57" s="631"/>
      <c r="H57" s="630"/>
      <c r="I57" s="639">
        <v>18</v>
      </c>
      <c r="J57" s="638"/>
      <c r="L57" s="633"/>
      <c r="M57" s="633"/>
      <c r="N57" s="634"/>
      <c r="O57" s="633"/>
      <c r="P57" s="633"/>
      <c r="Q57" s="635"/>
    </row>
    <row r="58" spans="7:17" ht="24" customHeight="1">
      <c r="G58" s="631"/>
      <c r="H58" s="630"/>
      <c r="I58" s="632">
        <v>90</v>
      </c>
      <c r="J58" s="638"/>
      <c r="L58" s="633"/>
      <c r="M58" s="633"/>
      <c r="N58" s="634"/>
      <c r="O58" s="633"/>
      <c r="P58" s="633"/>
      <c r="Q58" s="635"/>
    </row>
    <row r="59" spans="12:17" ht="18">
      <c r="L59" s="633"/>
      <c r="M59" s="633"/>
      <c r="N59" s="634"/>
      <c r="O59" s="633"/>
      <c r="P59" s="633"/>
      <c r="Q59" s="635"/>
    </row>
    <row r="60" spans="12:17" ht="18">
      <c r="L60" s="633"/>
      <c r="M60" s="633"/>
      <c r="N60" s="634"/>
      <c r="O60" s="633"/>
      <c r="P60" s="633"/>
      <c r="Q60" s="635"/>
    </row>
    <row r="61" spans="12:17" ht="18">
      <c r="L61" s="633"/>
      <c r="M61" s="633"/>
      <c r="N61" s="634"/>
      <c r="O61" s="633"/>
      <c r="P61" s="633"/>
      <c r="Q61" s="635"/>
    </row>
    <row r="62" spans="12:17" ht="18">
      <c r="L62" s="633"/>
      <c r="M62" s="633"/>
      <c r="N62" s="634"/>
      <c r="O62" s="633"/>
      <c r="P62" s="633"/>
      <c r="Q62" s="635"/>
    </row>
    <row r="63" spans="12:17" ht="18">
      <c r="L63" s="633"/>
      <c r="M63" s="633"/>
      <c r="N63" s="634"/>
      <c r="O63" s="633"/>
      <c r="P63" s="633"/>
      <c r="Q63" s="635"/>
    </row>
    <row r="64" spans="12:17" ht="18">
      <c r="L64" s="633"/>
      <c r="M64" s="633"/>
      <c r="N64" s="634"/>
      <c r="O64" s="633"/>
      <c r="P64" s="633"/>
      <c r="Q64" s="635"/>
    </row>
    <row r="65" spans="12:17" ht="18">
      <c r="L65" s="633"/>
      <c r="M65" s="633"/>
      <c r="N65" s="634"/>
      <c r="O65" s="633"/>
      <c r="P65" s="633"/>
      <c r="Q65" s="635"/>
    </row>
    <row r="66" spans="12:17" ht="18">
      <c r="L66" s="633"/>
      <c r="M66" s="633"/>
      <c r="N66" s="634"/>
      <c r="O66" s="633"/>
      <c r="P66" s="633"/>
      <c r="Q66" s="635"/>
    </row>
    <row r="67" spans="12:17" ht="18">
      <c r="L67" s="633"/>
      <c r="M67" s="633"/>
      <c r="N67" s="634"/>
      <c r="O67" s="633"/>
      <c r="P67" s="633"/>
      <c r="Q67" s="635"/>
    </row>
    <row r="68" spans="12:17" ht="18">
      <c r="L68" s="633"/>
      <c r="M68" s="633"/>
      <c r="N68" s="633"/>
      <c r="O68" s="633"/>
      <c r="P68" s="633"/>
      <c r="Q68" s="635"/>
    </row>
    <row r="69" spans="12:17" ht="18">
      <c r="L69" s="633"/>
      <c r="M69" s="633"/>
      <c r="N69" s="633"/>
      <c r="O69" s="633"/>
      <c r="P69" s="633"/>
      <c r="Q69" s="635"/>
    </row>
    <row r="72" spans="1:6" ht="33" customHeight="1">
      <c r="A72" s="1372" t="s">
        <v>409</v>
      </c>
      <c r="B72" s="1372"/>
      <c r="C72" s="1372"/>
      <c r="D72" s="1372"/>
      <c r="E72" s="1372"/>
      <c r="F72" s="1372"/>
    </row>
    <row r="73" spans="1:6" ht="32.25" customHeight="1">
      <c r="A73" s="640">
        <v>1</v>
      </c>
      <c r="B73" s="641" t="s">
        <v>405</v>
      </c>
      <c r="C73" s="152" t="s">
        <v>154</v>
      </c>
      <c r="D73" s="636">
        <v>1</v>
      </c>
      <c r="E73" s="636" t="s">
        <v>385</v>
      </c>
      <c r="F73" s="636" t="s">
        <v>407</v>
      </c>
    </row>
    <row r="74" spans="1:6" ht="33.75" customHeight="1">
      <c r="A74" s="640">
        <v>2</v>
      </c>
      <c r="B74" s="641" t="s">
        <v>170</v>
      </c>
      <c r="C74" s="152" t="s">
        <v>345</v>
      </c>
      <c r="D74" s="636">
        <v>1</v>
      </c>
      <c r="E74" s="636" t="s">
        <v>385</v>
      </c>
      <c r="F74" s="636" t="s">
        <v>407</v>
      </c>
    </row>
    <row r="75" spans="1:6" ht="33.75" customHeight="1">
      <c r="A75" s="640">
        <v>3</v>
      </c>
      <c r="B75" s="641" t="s">
        <v>16</v>
      </c>
      <c r="C75" s="152" t="s">
        <v>337</v>
      </c>
      <c r="D75" s="636"/>
      <c r="E75" s="636" t="s">
        <v>385</v>
      </c>
      <c r="F75" s="636" t="s">
        <v>407</v>
      </c>
    </row>
    <row r="76" spans="1:6" ht="33.75" customHeight="1">
      <c r="A76" s="640">
        <v>4</v>
      </c>
      <c r="B76" s="641" t="s">
        <v>2</v>
      </c>
      <c r="C76" s="152" t="s">
        <v>331</v>
      </c>
      <c r="D76" s="636">
        <v>1</v>
      </c>
      <c r="E76" s="636" t="s">
        <v>385</v>
      </c>
      <c r="F76" s="636" t="s">
        <v>407</v>
      </c>
    </row>
    <row r="77" spans="1:6" ht="33.75" customHeight="1">
      <c r="A77" s="640">
        <v>5</v>
      </c>
      <c r="B77" s="641" t="s">
        <v>141</v>
      </c>
      <c r="C77" s="152" t="s">
        <v>142</v>
      </c>
      <c r="D77" s="636">
        <v>1</v>
      </c>
      <c r="E77" s="636" t="s">
        <v>385</v>
      </c>
      <c r="F77" s="636" t="s">
        <v>407</v>
      </c>
    </row>
    <row r="78" spans="1:6" ht="33.75" customHeight="1">
      <c r="A78" s="640">
        <v>6</v>
      </c>
      <c r="B78" s="641" t="s">
        <v>307</v>
      </c>
      <c r="C78" s="152" t="s">
        <v>67</v>
      </c>
      <c r="D78" s="636">
        <v>1</v>
      </c>
      <c r="E78" s="636" t="s">
        <v>385</v>
      </c>
      <c r="F78" s="636" t="s">
        <v>407</v>
      </c>
    </row>
    <row r="79" spans="1:6" ht="33.75" customHeight="1">
      <c r="A79" s="640">
        <v>7</v>
      </c>
      <c r="B79" s="641" t="s">
        <v>144</v>
      </c>
      <c r="C79" s="152" t="s">
        <v>326</v>
      </c>
      <c r="D79" s="636">
        <v>1</v>
      </c>
      <c r="E79" s="636" t="s">
        <v>385</v>
      </c>
      <c r="F79" s="636" t="s">
        <v>407</v>
      </c>
    </row>
    <row r="80" spans="1:6" ht="33.75" customHeight="1">
      <c r="A80" s="640">
        <v>8</v>
      </c>
      <c r="B80" s="641" t="s">
        <v>313</v>
      </c>
      <c r="C80" s="152"/>
      <c r="D80" s="636"/>
      <c r="E80" s="636" t="s">
        <v>385</v>
      </c>
      <c r="F80" s="636" t="s">
        <v>408</v>
      </c>
    </row>
    <row r="81" spans="1:6" ht="33.75" customHeight="1">
      <c r="A81" s="640">
        <v>9</v>
      </c>
      <c r="B81" s="641" t="s">
        <v>406</v>
      </c>
      <c r="C81" s="642" t="s">
        <v>70</v>
      </c>
      <c r="D81" s="636" t="s">
        <v>385</v>
      </c>
      <c r="E81" s="636" t="s">
        <v>385</v>
      </c>
      <c r="F81" s="636" t="s">
        <v>407</v>
      </c>
    </row>
    <row r="82" spans="1:6" ht="46.5">
      <c r="A82" s="640">
        <v>10</v>
      </c>
      <c r="B82" s="641" t="s">
        <v>305</v>
      </c>
      <c r="C82" s="152" t="s">
        <v>136</v>
      </c>
      <c r="D82" s="636">
        <v>1</v>
      </c>
      <c r="E82" s="636" t="s">
        <v>385</v>
      </c>
      <c r="F82" s="636" t="s">
        <v>407</v>
      </c>
    </row>
    <row r="83" spans="1:6" ht="36" customHeight="1">
      <c r="A83" s="640">
        <v>11</v>
      </c>
      <c r="B83" s="641" t="s">
        <v>138</v>
      </c>
      <c r="C83" s="152" t="s">
        <v>338</v>
      </c>
      <c r="D83" s="636"/>
      <c r="E83" s="636" t="s">
        <v>385</v>
      </c>
      <c r="F83" s="636" t="s">
        <v>407</v>
      </c>
    </row>
    <row r="84" spans="1:6" ht="36" customHeight="1">
      <c r="A84" s="640">
        <v>12</v>
      </c>
      <c r="B84" s="641" t="s">
        <v>404</v>
      </c>
      <c r="C84" s="152" t="s">
        <v>162</v>
      </c>
      <c r="D84" s="636" t="s">
        <v>385</v>
      </c>
      <c r="E84" s="636" t="s">
        <v>385</v>
      </c>
      <c r="F84" s="636" t="s">
        <v>407</v>
      </c>
    </row>
    <row r="85" spans="1:6" ht="31.5" customHeight="1">
      <c r="A85" s="640">
        <v>13</v>
      </c>
      <c r="B85" s="643" t="s">
        <v>167</v>
      </c>
      <c r="C85" s="643" t="s">
        <v>327</v>
      </c>
      <c r="D85" s="644" t="s">
        <v>385</v>
      </c>
      <c r="E85" s="644" t="s">
        <v>385</v>
      </c>
      <c r="F85" s="644" t="s">
        <v>408</v>
      </c>
    </row>
    <row r="86" spans="1:6" ht="69.75">
      <c r="A86" s="640">
        <v>14</v>
      </c>
      <c r="B86" s="641" t="s">
        <v>234</v>
      </c>
      <c r="C86" s="152" t="s">
        <v>69</v>
      </c>
      <c r="D86" s="636" t="s">
        <v>385</v>
      </c>
      <c r="E86" s="636" t="s">
        <v>385</v>
      </c>
      <c r="F86" s="636" t="s">
        <v>407</v>
      </c>
    </row>
    <row r="87" spans="1:6" ht="29.25" customHeight="1">
      <c r="A87" s="640">
        <v>15</v>
      </c>
      <c r="B87" s="641" t="s">
        <v>211</v>
      </c>
      <c r="C87" s="152" t="s">
        <v>205</v>
      </c>
      <c r="D87" s="636">
        <v>1</v>
      </c>
      <c r="E87" s="636" t="s">
        <v>385</v>
      </c>
      <c r="F87" s="636" t="s">
        <v>407</v>
      </c>
    </row>
    <row r="88" spans="1:6" ht="42.75" customHeight="1">
      <c r="A88" s="640">
        <v>16</v>
      </c>
      <c r="B88" s="630"/>
      <c r="C88" s="637" t="s">
        <v>410</v>
      </c>
      <c r="D88" s="636" t="s">
        <v>411</v>
      </c>
      <c r="E88" s="636" t="s">
        <v>411</v>
      </c>
      <c r="F88" s="636" t="s">
        <v>412</v>
      </c>
    </row>
    <row r="89" spans="1:6" s="646" customFormat="1" ht="27.75" customHeight="1">
      <c r="A89" s="645"/>
      <c r="B89" s="1373" t="s">
        <v>413</v>
      </c>
      <c r="C89" s="1373"/>
      <c r="D89" s="1373"/>
      <c r="E89" s="645"/>
      <c r="F89" s="645"/>
    </row>
    <row r="90" spans="1:6" s="646" customFormat="1" ht="27.75" customHeight="1">
      <c r="A90" s="645"/>
      <c r="B90" s="1374" t="s">
        <v>414</v>
      </c>
      <c r="C90" s="1374"/>
      <c r="D90" s="1374"/>
      <c r="E90" s="1374" t="s">
        <v>415</v>
      </c>
      <c r="F90" s="1374"/>
    </row>
  </sheetData>
  <sheetProtection/>
  <mergeCells count="11">
    <mergeCell ref="B90:D90"/>
    <mergeCell ref="E90:F90"/>
    <mergeCell ref="A1:E1"/>
    <mergeCell ref="G1:J1"/>
    <mergeCell ref="L1:O1"/>
    <mergeCell ref="Q1:U1"/>
    <mergeCell ref="W1:AA1"/>
    <mergeCell ref="G36:J36"/>
    <mergeCell ref="L36:P36"/>
    <mergeCell ref="A72:F72"/>
    <mergeCell ref="B89:D8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view="pageBreakPreview" zoomScale="50" zoomScaleNormal="75" zoomScaleSheetLayoutView="50" zoomScalePageLayoutView="0" workbookViewId="0" topLeftCell="A16">
      <selection activeCell="D21" sqref="D21"/>
    </sheetView>
  </sheetViews>
  <sheetFormatPr defaultColWidth="9.140625" defaultRowHeight="12.75"/>
  <cols>
    <col min="1" max="1" width="22.8515625" style="3" customWidth="1"/>
    <col min="2" max="2" width="83.00390625" style="4" customWidth="1"/>
    <col min="3" max="4" width="47.421875" style="4" customWidth="1"/>
    <col min="5" max="8" width="10.7109375" style="4" customWidth="1"/>
    <col min="9" max="9" width="14.421875" style="4" customWidth="1"/>
    <col min="10" max="10" width="11.140625" style="4" customWidth="1"/>
    <col min="11" max="13" width="10.7109375" style="4" customWidth="1"/>
    <col min="14" max="14" width="12.8515625" style="4" customWidth="1"/>
    <col min="15" max="15" width="12.140625" style="4" customWidth="1"/>
    <col min="16" max="16" width="11.7109375" style="4" customWidth="1"/>
    <col min="17" max="17" width="15.7109375" style="4" customWidth="1"/>
    <col min="18" max="18" width="17.421875" style="4" customWidth="1"/>
    <col min="19" max="16384" width="9.140625" style="4" customWidth="1"/>
  </cols>
  <sheetData>
    <row r="1" spans="1:4" ht="42" customHeight="1">
      <c r="A1" s="1095" t="s">
        <v>13</v>
      </c>
      <c r="B1" s="1095"/>
      <c r="C1" s="1"/>
      <c r="D1" s="1"/>
    </row>
    <row r="2" spans="1:4" ht="36" customHeight="1">
      <c r="A2" s="1095" t="s">
        <v>27</v>
      </c>
      <c r="B2" s="1095"/>
      <c r="C2" s="1"/>
      <c r="D2" s="1"/>
    </row>
    <row r="3" spans="1:4" ht="40.5" customHeight="1">
      <c r="A3" s="1095" t="s">
        <v>28</v>
      </c>
      <c r="B3" s="1095"/>
      <c r="C3" s="1"/>
      <c r="D3" s="1"/>
    </row>
    <row r="4" spans="1:4" ht="39" customHeight="1">
      <c r="A4" s="1095" t="s">
        <v>416</v>
      </c>
      <c r="B4" s="1095"/>
      <c r="C4" s="1"/>
      <c r="D4" s="1"/>
    </row>
    <row r="5" spans="2:4" ht="23.25">
      <c r="B5" s="16"/>
      <c r="C5" s="1"/>
      <c r="D5" s="1"/>
    </row>
    <row r="6" spans="1:18" ht="44.25" customHeight="1">
      <c r="A6" s="1146" t="s">
        <v>429</v>
      </c>
      <c r="B6" s="1146"/>
      <c r="C6" s="1146"/>
      <c r="D6" s="1146"/>
      <c r="E6" s="1146"/>
      <c r="F6" s="1146"/>
      <c r="G6" s="1146"/>
      <c r="H6" s="1146"/>
      <c r="I6" s="1146"/>
      <c r="J6" s="1146"/>
      <c r="K6" s="1146"/>
      <c r="L6" s="1146"/>
      <c r="M6" s="1146"/>
      <c r="N6" s="1146"/>
      <c r="O6" s="1146"/>
      <c r="P6" s="1146"/>
      <c r="Q6" s="1146"/>
      <c r="R6" s="1146"/>
    </row>
    <row r="7" spans="1:18" ht="54.75" customHeight="1">
      <c r="A7" s="1147" t="s">
        <v>430</v>
      </c>
      <c r="B7" s="1147"/>
      <c r="C7" s="1147"/>
      <c r="D7" s="1147"/>
      <c r="E7" s="1147"/>
      <c r="F7" s="1147"/>
      <c r="G7" s="1147"/>
      <c r="H7" s="1147"/>
      <c r="I7" s="1147"/>
      <c r="J7" s="1147"/>
      <c r="K7" s="1147"/>
      <c r="L7" s="1147"/>
      <c r="M7" s="1147"/>
      <c r="N7" s="1147"/>
      <c r="O7" s="1147"/>
      <c r="P7" s="1147"/>
      <c r="Q7" s="1147"/>
      <c r="R7" s="90"/>
    </row>
    <row r="8" spans="1:17" s="134" customFormat="1" ht="39.75" customHeight="1">
      <c r="A8" s="1163" t="s">
        <v>543</v>
      </c>
      <c r="B8" s="1163"/>
      <c r="C8" s="1163"/>
      <c r="D8" s="904"/>
      <c r="E8" s="138"/>
      <c r="F8" s="138"/>
      <c r="G8" s="138"/>
      <c r="H8" s="139"/>
      <c r="I8" s="139"/>
      <c r="J8" s="139"/>
      <c r="K8" s="139"/>
      <c r="L8" s="138"/>
      <c r="M8" s="138"/>
      <c r="N8" s="138"/>
      <c r="O8" s="138"/>
      <c r="P8" s="138"/>
      <c r="Q8" s="138"/>
    </row>
    <row r="9" spans="1:17" s="134" customFormat="1" ht="39.75" customHeight="1">
      <c r="A9" s="1163" t="s">
        <v>542</v>
      </c>
      <c r="B9" s="1163"/>
      <c r="C9" s="1163"/>
      <c r="D9" s="904" t="s">
        <v>627</v>
      </c>
      <c r="E9" s="138"/>
      <c r="F9" s="138"/>
      <c r="G9" s="138"/>
      <c r="H9" s="139"/>
      <c r="I9" s="139"/>
      <c r="J9" s="139"/>
      <c r="K9" s="139"/>
      <c r="L9" s="138"/>
      <c r="M9" s="138"/>
      <c r="N9" s="138"/>
      <c r="O9" s="138"/>
      <c r="P9" s="138"/>
      <c r="Q9" s="138"/>
    </row>
    <row r="10" spans="1:17" ht="18.75" thickBot="1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8" ht="42" customHeight="1" thickBot="1">
      <c r="A11" s="1101" t="s">
        <v>0</v>
      </c>
      <c r="B11" s="1101" t="s">
        <v>14</v>
      </c>
      <c r="C11" s="1103" t="s">
        <v>5</v>
      </c>
      <c r="D11" s="915"/>
      <c r="E11" s="1105" t="s">
        <v>9</v>
      </c>
      <c r="F11" s="1106"/>
      <c r="G11" s="1106"/>
      <c r="H11" s="1106"/>
      <c r="I11" s="1107"/>
      <c r="J11" s="1108" t="s">
        <v>1</v>
      </c>
      <c r="K11" s="1110" t="s">
        <v>30</v>
      </c>
      <c r="L11" s="1112"/>
      <c r="M11" s="1111"/>
      <c r="N11" s="1111"/>
      <c r="O11" s="1113"/>
      <c r="P11" s="1114" t="s">
        <v>1</v>
      </c>
      <c r="Q11" s="1115" t="s">
        <v>6</v>
      </c>
      <c r="R11" s="1117" t="s">
        <v>8</v>
      </c>
    </row>
    <row r="12" spans="1:18" ht="120" customHeight="1" thickBot="1">
      <c r="A12" s="1102"/>
      <c r="B12" s="1102"/>
      <c r="C12" s="1104"/>
      <c r="D12" s="916"/>
      <c r="E12" s="679" t="s">
        <v>10</v>
      </c>
      <c r="F12" s="680" t="s">
        <v>11</v>
      </c>
      <c r="G12" s="671" t="s">
        <v>536</v>
      </c>
      <c r="H12" s="680" t="s">
        <v>12</v>
      </c>
      <c r="I12" s="681" t="s">
        <v>7</v>
      </c>
      <c r="J12" s="1109"/>
      <c r="K12" s="683" t="s">
        <v>10</v>
      </c>
      <c r="L12" s="684" t="s">
        <v>11</v>
      </c>
      <c r="M12" s="671" t="s">
        <v>536</v>
      </c>
      <c r="N12" s="680" t="s">
        <v>12</v>
      </c>
      <c r="O12" s="682" t="s">
        <v>7</v>
      </c>
      <c r="P12" s="1109"/>
      <c r="Q12" s="1116"/>
      <c r="R12" s="1118"/>
    </row>
    <row r="13" spans="1:18" ht="34.5" customHeight="1" thickBot="1">
      <c r="A13" s="1151" t="s">
        <v>19</v>
      </c>
      <c r="B13" s="1152"/>
      <c r="C13" s="1152"/>
      <c r="D13" s="911"/>
      <c r="E13" s="25"/>
      <c r="F13" s="21"/>
      <c r="G13" s="21"/>
      <c r="H13" s="21"/>
      <c r="I13" s="60"/>
      <c r="J13" s="62"/>
      <c r="K13" s="61"/>
      <c r="L13" s="22"/>
      <c r="M13" s="22"/>
      <c r="N13" s="21"/>
      <c r="O13" s="60"/>
      <c r="P13" s="62"/>
      <c r="Q13" s="64"/>
      <c r="R13" s="30"/>
    </row>
    <row r="14" spans="1:18" ht="39" customHeight="1">
      <c r="A14" s="82" t="s">
        <v>31</v>
      </c>
      <c r="B14" s="20" t="s">
        <v>16</v>
      </c>
      <c r="C14" s="49" t="s">
        <v>67</v>
      </c>
      <c r="D14" s="945" t="s">
        <v>624</v>
      </c>
      <c r="E14" s="47">
        <v>8</v>
      </c>
      <c r="F14" s="17">
        <v>40</v>
      </c>
      <c r="G14" s="32"/>
      <c r="H14" s="32">
        <f>E14+F14</f>
        <v>48</v>
      </c>
      <c r="I14" s="50">
        <f>H14/17</f>
        <v>2.823529411764706</v>
      </c>
      <c r="J14" s="42" t="s">
        <v>17</v>
      </c>
      <c r="K14" s="47"/>
      <c r="L14" s="17"/>
      <c r="M14" s="32"/>
      <c r="N14" s="32"/>
      <c r="O14" s="63"/>
      <c r="P14" s="42"/>
      <c r="Q14" s="106">
        <f>R14</f>
        <v>48</v>
      </c>
      <c r="R14" s="113">
        <f>N14+H14</f>
        <v>48</v>
      </c>
    </row>
    <row r="15" spans="1:18" ht="37.5" customHeight="1">
      <c r="A15" s="82" t="s">
        <v>32</v>
      </c>
      <c r="B15" s="20" t="s">
        <v>3</v>
      </c>
      <c r="C15" s="49" t="s">
        <v>345</v>
      </c>
      <c r="D15" s="974" t="s">
        <v>597</v>
      </c>
      <c r="E15" s="47">
        <v>2</v>
      </c>
      <c r="F15" s="17">
        <v>28</v>
      </c>
      <c r="G15" s="32"/>
      <c r="H15" s="32">
        <f>E15+F15</f>
        <v>30</v>
      </c>
      <c r="I15" s="50">
        <f>H15/17</f>
        <v>1.7647058823529411</v>
      </c>
      <c r="J15" s="55" t="s">
        <v>18</v>
      </c>
      <c r="K15" s="47"/>
      <c r="L15" s="17">
        <v>32</v>
      </c>
      <c r="M15" s="32"/>
      <c r="N15" s="32">
        <v>34</v>
      </c>
      <c r="O15" s="26">
        <f>N15/14</f>
        <v>2.4285714285714284</v>
      </c>
      <c r="P15" s="55" t="s">
        <v>18</v>
      </c>
      <c r="Q15" s="106">
        <f aca="true" t="shared" si="0" ref="Q15:Q37">R15</f>
        <v>64</v>
      </c>
      <c r="R15" s="113">
        <f>N15+H15</f>
        <v>64</v>
      </c>
    </row>
    <row r="16" spans="1:18" ht="42.75" customHeight="1" thickBot="1">
      <c r="A16" s="99" t="s">
        <v>33</v>
      </c>
      <c r="B16" s="24" t="s">
        <v>2</v>
      </c>
      <c r="C16" s="77" t="s">
        <v>68</v>
      </c>
      <c r="D16" s="901" t="s">
        <v>614</v>
      </c>
      <c r="E16" s="48">
        <v>2</v>
      </c>
      <c r="F16" s="23">
        <v>32</v>
      </c>
      <c r="G16" s="39"/>
      <c r="H16" s="39">
        <f>E16+F16</f>
        <v>34</v>
      </c>
      <c r="I16" s="50">
        <f>H16/17</f>
        <v>2</v>
      </c>
      <c r="J16" s="55" t="s">
        <v>18</v>
      </c>
      <c r="K16" s="48"/>
      <c r="L16" s="23">
        <v>30</v>
      </c>
      <c r="M16" s="39"/>
      <c r="N16" s="39">
        <f>K16+L16</f>
        <v>30</v>
      </c>
      <c r="O16" s="26">
        <f>N16/14</f>
        <v>2.142857142857143</v>
      </c>
      <c r="P16" s="55" t="s">
        <v>18</v>
      </c>
      <c r="Q16" s="107">
        <f t="shared" si="0"/>
        <v>64</v>
      </c>
      <c r="R16" s="114">
        <f>N16+H16</f>
        <v>64</v>
      </c>
    </row>
    <row r="17" spans="1:18" ht="33" customHeight="1" thickBot="1">
      <c r="A17" s="1166" t="s">
        <v>20</v>
      </c>
      <c r="B17" s="1167"/>
      <c r="C17" s="1168"/>
      <c r="D17" s="912"/>
      <c r="E17" s="37"/>
      <c r="F17" s="38"/>
      <c r="G17" s="38"/>
      <c r="H17" s="38"/>
      <c r="I17" s="51"/>
      <c r="J17" s="56"/>
      <c r="K17" s="53"/>
      <c r="L17" s="38"/>
      <c r="M17" s="38"/>
      <c r="N17" s="38"/>
      <c r="O17" s="51"/>
      <c r="P17" s="56"/>
      <c r="Q17" s="108"/>
      <c r="R17" s="115"/>
    </row>
    <row r="18" spans="1:18" ht="54" customHeight="1">
      <c r="A18" s="100" t="s">
        <v>21</v>
      </c>
      <c r="B18" s="79" t="s">
        <v>34</v>
      </c>
      <c r="C18" s="80" t="s">
        <v>69</v>
      </c>
      <c r="D18" s="945" t="s">
        <v>617</v>
      </c>
      <c r="E18" s="31">
        <v>2</v>
      </c>
      <c r="F18" s="32">
        <v>40</v>
      </c>
      <c r="G18" s="32"/>
      <c r="H18" s="32">
        <f>E18+F18</f>
        <v>42</v>
      </c>
      <c r="I18" s="50">
        <f>H18/17</f>
        <v>2.4705882352941178</v>
      </c>
      <c r="J18" s="54" t="s">
        <v>18</v>
      </c>
      <c r="K18" s="46"/>
      <c r="L18" s="32"/>
      <c r="M18" s="39"/>
      <c r="N18" s="39"/>
      <c r="O18" s="57"/>
      <c r="P18" s="58"/>
      <c r="Q18" s="110">
        <f t="shared" si="0"/>
        <v>42</v>
      </c>
      <c r="R18" s="114">
        <f>N18+H18</f>
        <v>42</v>
      </c>
    </row>
    <row r="19" spans="1:18" ht="42" customHeight="1" thickBot="1">
      <c r="A19" s="101" t="s">
        <v>35</v>
      </c>
      <c r="B19" s="70" t="s">
        <v>36</v>
      </c>
      <c r="C19" s="71" t="s">
        <v>70</v>
      </c>
      <c r="D19" s="997" t="s">
        <v>622</v>
      </c>
      <c r="E19" s="27">
        <v>12</v>
      </c>
      <c r="F19" s="23">
        <v>40</v>
      </c>
      <c r="G19" s="23"/>
      <c r="H19" s="23">
        <f>E19+F19</f>
        <v>52</v>
      </c>
      <c r="I19" s="50">
        <f>H19/17</f>
        <v>3.0588235294117645</v>
      </c>
      <c r="J19" s="43" t="s">
        <v>17</v>
      </c>
      <c r="K19" s="59"/>
      <c r="L19" s="39"/>
      <c r="M19" s="39"/>
      <c r="N19" s="87"/>
      <c r="O19" s="128"/>
      <c r="P19" s="129"/>
      <c r="Q19" s="130">
        <f t="shared" si="0"/>
        <v>52</v>
      </c>
      <c r="R19" s="131">
        <f>N19+H19</f>
        <v>52</v>
      </c>
    </row>
    <row r="20" spans="1:18" ht="37.5" customHeight="1" thickBot="1">
      <c r="A20" s="1164" t="s">
        <v>22</v>
      </c>
      <c r="B20" s="1165"/>
      <c r="C20" s="1165"/>
      <c r="D20" s="912"/>
      <c r="E20" s="37"/>
      <c r="F20" s="38"/>
      <c r="G20" s="38"/>
      <c r="H20" s="38"/>
      <c r="I20" s="36"/>
      <c r="J20" s="81"/>
      <c r="K20" s="53"/>
      <c r="L20" s="38"/>
      <c r="M20" s="38"/>
      <c r="N20" s="38"/>
      <c r="O20" s="51"/>
      <c r="P20" s="56"/>
      <c r="Q20" s="108"/>
      <c r="R20" s="115"/>
    </row>
    <row r="21" spans="1:18" ht="42" customHeight="1">
      <c r="A21" s="100" t="s">
        <v>37</v>
      </c>
      <c r="B21" s="72" t="s">
        <v>38</v>
      </c>
      <c r="C21" s="73" t="s">
        <v>71</v>
      </c>
      <c r="D21" s="164" t="s">
        <v>627</v>
      </c>
      <c r="E21" s="31">
        <v>30</v>
      </c>
      <c r="F21" s="32">
        <v>18</v>
      </c>
      <c r="G21" s="32"/>
      <c r="H21" s="32">
        <f>E21+F21</f>
        <v>48</v>
      </c>
      <c r="I21" s="50">
        <f aca="true" t="shared" si="1" ref="I21:I26">H21/17</f>
        <v>2.823529411764706</v>
      </c>
      <c r="J21" s="55" t="s">
        <v>18</v>
      </c>
      <c r="K21" s="46"/>
      <c r="L21" s="32"/>
      <c r="M21" s="32"/>
      <c r="N21" s="32"/>
      <c r="O21" s="50"/>
      <c r="P21" s="54"/>
      <c r="Q21" s="109">
        <f t="shared" si="0"/>
        <v>48</v>
      </c>
      <c r="R21" s="113">
        <f aca="true" t="shared" si="2" ref="R21:R29">N21+H21</f>
        <v>48</v>
      </c>
    </row>
    <row r="22" spans="1:18" ht="36" customHeight="1">
      <c r="A22" s="102" t="s">
        <v>25</v>
      </c>
      <c r="B22" s="66" t="s">
        <v>39</v>
      </c>
      <c r="C22" s="67" t="s">
        <v>72</v>
      </c>
      <c r="D22" s="997" t="s">
        <v>609</v>
      </c>
      <c r="E22" s="19">
        <v>96</v>
      </c>
      <c r="F22" s="17">
        <v>8</v>
      </c>
      <c r="G22" s="17"/>
      <c r="H22" s="17">
        <f>E22+F22</f>
        <v>104</v>
      </c>
      <c r="I22" s="50">
        <f t="shared" si="1"/>
        <v>6.117647058823529</v>
      </c>
      <c r="J22" s="42" t="s">
        <v>18</v>
      </c>
      <c r="K22" s="47"/>
      <c r="L22" s="17"/>
      <c r="M22" s="17"/>
      <c r="N22" s="17"/>
      <c r="O22" s="52"/>
      <c r="P22" s="42"/>
      <c r="Q22" s="106">
        <f t="shared" si="0"/>
        <v>104</v>
      </c>
      <c r="R22" s="116">
        <f t="shared" si="2"/>
        <v>104</v>
      </c>
    </row>
    <row r="23" spans="1:18" ht="33" customHeight="1">
      <c r="A23" s="102" t="s">
        <v>40</v>
      </c>
      <c r="B23" s="66" t="s">
        <v>41</v>
      </c>
      <c r="C23" s="94" t="s">
        <v>544</v>
      </c>
      <c r="D23" s="77" t="s">
        <v>628</v>
      </c>
      <c r="E23" s="19"/>
      <c r="F23" s="17"/>
      <c r="G23" s="17"/>
      <c r="H23" s="17"/>
      <c r="I23" s="50"/>
      <c r="J23" s="42"/>
      <c r="K23" s="47">
        <v>20</v>
      </c>
      <c r="L23" s="17">
        <v>48</v>
      </c>
      <c r="M23" s="23"/>
      <c r="N23" s="23">
        <f>K23+L23</f>
        <v>68</v>
      </c>
      <c r="O23" s="26">
        <f>N23/14</f>
        <v>4.857142857142857</v>
      </c>
      <c r="P23" s="42" t="s">
        <v>18</v>
      </c>
      <c r="Q23" s="106">
        <f t="shared" si="0"/>
        <v>68</v>
      </c>
      <c r="R23" s="117">
        <f t="shared" si="2"/>
        <v>68</v>
      </c>
    </row>
    <row r="24" spans="1:18" ht="34.5" customHeight="1">
      <c r="A24" s="102" t="s">
        <v>42</v>
      </c>
      <c r="B24" s="66" t="s">
        <v>43</v>
      </c>
      <c r="C24" s="521" t="s">
        <v>72</v>
      </c>
      <c r="D24" s="95" t="s">
        <v>609</v>
      </c>
      <c r="E24" s="19">
        <v>30</v>
      </c>
      <c r="F24" s="17">
        <v>32</v>
      </c>
      <c r="G24" s="17"/>
      <c r="H24" s="17">
        <f>E24+F24</f>
        <v>62</v>
      </c>
      <c r="I24" s="50">
        <f t="shared" si="1"/>
        <v>3.6470588235294117</v>
      </c>
      <c r="J24" s="42" t="s">
        <v>18</v>
      </c>
      <c r="K24" s="47"/>
      <c r="L24" s="17"/>
      <c r="M24" s="23"/>
      <c r="N24" s="23"/>
      <c r="O24" s="26"/>
      <c r="P24" s="42"/>
      <c r="Q24" s="106">
        <f t="shared" si="0"/>
        <v>62</v>
      </c>
      <c r="R24" s="117">
        <f t="shared" si="2"/>
        <v>62</v>
      </c>
    </row>
    <row r="25" spans="1:18" ht="34.5" customHeight="1">
      <c r="A25" s="102" t="s">
        <v>44</v>
      </c>
      <c r="B25" s="66" t="s">
        <v>45</v>
      </c>
      <c r="C25" s="76" t="s">
        <v>320</v>
      </c>
      <c r="D25" s="125" t="s">
        <v>598</v>
      </c>
      <c r="E25" s="19">
        <v>40</v>
      </c>
      <c r="F25" s="17">
        <v>20</v>
      </c>
      <c r="G25" s="17"/>
      <c r="H25" s="17">
        <f>E25+F25</f>
        <v>60</v>
      </c>
      <c r="I25" s="50">
        <f t="shared" si="1"/>
        <v>3.5294117647058822</v>
      </c>
      <c r="J25" s="42" t="s">
        <v>18</v>
      </c>
      <c r="K25" s="47"/>
      <c r="L25" s="17"/>
      <c r="M25" s="23"/>
      <c r="N25" s="23"/>
      <c r="O25" s="65"/>
      <c r="P25" s="42"/>
      <c r="Q25" s="106">
        <f t="shared" si="0"/>
        <v>60</v>
      </c>
      <c r="R25" s="117">
        <f t="shared" si="2"/>
        <v>60</v>
      </c>
    </row>
    <row r="26" spans="1:18" ht="31.5" customHeight="1">
      <c r="A26" s="102" t="s">
        <v>46</v>
      </c>
      <c r="B26" s="66" t="s">
        <v>47</v>
      </c>
      <c r="C26" s="521" t="s">
        <v>317</v>
      </c>
      <c r="D26" s="95" t="s">
        <v>612</v>
      </c>
      <c r="E26" s="19">
        <v>30</v>
      </c>
      <c r="F26" s="17">
        <v>18</v>
      </c>
      <c r="G26" s="17"/>
      <c r="H26" s="17">
        <f>E26+F26</f>
        <v>48</v>
      </c>
      <c r="I26" s="50">
        <f t="shared" si="1"/>
        <v>2.823529411764706</v>
      </c>
      <c r="J26" s="42" t="s">
        <v>18</v>
      </c>
      <c r="K26" s="47"/>
      <c r="L26" s="17"/>
      <c r="M26" s="23"/>
      <c r="N26" s="23"/>
      <c r="O26" s="65"/>
      <c r="P26" s="42"/>
      <c r="Q26" s="106">
        <f t="shared" si="0"/>
        <v>48</v>
      </c>
      <c r="R26" s="117">
        <f t="shared" si="2"/>
        <v>48</v>
      </c>
    </row>
    <row r="27" spans="1:18" ht="36" customHeight="1">
      <c r="A27" s="102" t="s">
        <v>48</v>
      </c>
      <c r="B27" s="66" t="s">
        <v>49</v>
      </c>
      <c r="C27" s="76" t="s">
        <v>72</v>
      </c>
      <c r="D27" s="125" t="s">
        <v>609</v>
      </c>
      <c r="E27" s="19"/>
      <c r="F27" s="17"/>
      <c r="G27" s="17"/>
      <c r="H27" s="17"/>
      <c r="I27" s="52"/>
      <c r="J27" s="42"/>
      <c r="K27" s="47">
        <v>30</v>
      </c>
      <c r="L27" s="17">
        <v>16</v>
      </c>
      <c r="M27" s="23"/>
      <c r="N27" s="23">
        <f>K27+L27</f>
        <v>46</v>
      </c>
      <c r="O27" s="26">
        <f>N27/14</f>
        <v>3.2857142857142856</v>
      </c>
      <c r="P27" s="42" t="s">
        <v>18</v>
      </c>
      <c r="Q27" s="106">
        <f t="shared" si="0"/>
        <v>46</v>
      </c>
      <c r="R27" s="117">
        <f t="shared" si="2"/>
        <v>46</v>
      </c>
    </row>
    <row r="28" spans="1:18" ht="34.5" customHeight="1">
      <c r="A28" s="102" t="s">
        <v>50</v>
      </c>
      <c r="B28" s="136" t="s">
        <v>51</v>
      </c>
      <c r="C28" s="521" t="s">
        <v>340</v>
      </c>
      <c r="D28" s="95" t="s">
        <v>598</v>
      </c>
      <c r="E28" s="19"/>
      <c r="F28" s="17"/>
      <c r="G28" s="17"/>
      <c r="H28" s="17"/>
      <c r="I28" s="52"/>
      <c r="J28" s="42"/>
      <c r="K28" s="47">
        <v>30</v>
      </c>
      <c r="L28" s="17">
        <v>28</v>
      </c>
      <c r="M28" s="23"/>
      <c r="N28" s="23">
        <f>K28+L28</f>
        <v>58</v>
      </c>
      <c r="O28" s="26">
        <f>N28/14</f>
        <v>4.142857142857143</v>
      </c>
      <c r="P28" s="42" t="s">
        <v>18</v>
      </c>
      <c r="Q28" s="106">
        <f t="shared" si="0"/>
        <v>58</v>
      </c>
      <c r="R28" s="117">
        <f t="shared" si="2"/>
        <v>58</v>
      </c>
    </row>
    <row r="29" spans="1:18" ht="40.5" customHeight="1" thickBot="1">
      <c r="A29" s="103" t="s">
        <v>52</v>
      </c>
      <c r="B29" s="78" t="s">
        <v>53</v>
      </c>
      <c r="C29" s="76" t="s">
        <v>72</v>
      </c>
      <c r="D29" s="657" t="s">
        <v>609</v>
      </c>
      <c r="E29" s="27"/>
      <c r="F29" s="23"/>
      <c r="G29" s="23"/>
      <c r="H29" s="23"/>
      <c r="I29" s="65"/>
      <c r="J29" s="55"/>
      <c r="K29" s="48">
        <v>20</v>
      </c>
      <c r="L29" s="23">
        <v>20</v>
      </c>
      <c r="M29" s="23"/>
      <c r="N29" s="23">
        <f>K29+L29</f>
        <v>40</v>
      </c>
      <c r="O29" s="26">
        <f>N29/14</f>
        <v>2.857142857142857</v>
      </c>
      <c r="P29" s="55" t="s">
        <v>18</v>
      </c>
      <c r="Q29" s="107">
        <f t="shared" si="0"/>
        <v>40</v>
      </c>
      <c r="R29" s="117">
        <f t="shared" si="2"/>
        <v>40</v>
      </c>
    </row>
    <row r="30" spans="1:18" ht="34.5" customHeight="1" thickBot="1">
      <c r="A30" s="1166" t="s">
        <v>54</v>
      </c>
      <c r="B30" s="1167"/>
      <c r="C30" s="1169"/>
      <c r="D30" s="912"/>
      <c r="E30" s="37"/>
      <c r="F30" s="38"/>
      <c r="G30" s="38"/>
      <c r="H30" s="38"/>
      <c r="I30" s="36"/>
      <c r="J30" s="81"/>
      <c r="K30" s="74"/>
      <c r="L30" s="69"/>
      <c r="M30" s="69"/>
      <c r="N30" s="69"/>
      <c r="O30" s="63"/>
      <c r="P30" s="56"/>
      <c r="Q30" s="108"/>
      <c r="R30" s="115"/>
    </row>
    <row r="31" spans="1:18" ht="45" customHeight="1">
      <c r="A31" s="104" t="s">
        <v>23</v>
      </c>
      <c r="B31" s="122" t="s">
        <v>55</v>
      </c>
      <c r="C31" s="125" t="s">
        <v>72</v>
      </c>
      <c r="D31" s="123" t="s">
        <v>609</v>
      </c>
      <c r="E31" s="31">
        <v>30</v>
      </c>
      <c r="F31" s="32">
        <v>54</v>
      </c>
      <c r="G31" s="32"/>
      <c r="H31" s="32">
        <f>E31+F31</f>
        <v>84</v>
      </c>
      <c r="I31" s="33">
        <f>H31/17</f>
        <v>4.9411764705882355</v>
      </c>
      <c r="J31" s="83" t="s">
        <v>17</v>
      </c>
      <c r="K31" s="84"/>
      <c r="L31" s="69"/>
      <c r="M31" s="69"/>
      <c r="N31" s="69"/>
      <c r="O31" s="85"/>
      <c r="P31" s="68"/>
      <c r="Q31" s="110">
        <f t="shared" si="0"/>
        <v>84</v>
      </c>
      <c r="R31" s="114">
        <f>N31+H31</f>
        <v>84</v>
      </c>
    </row>
    <row r="32" spans="1:18" ht="40.5" customHeight="1">
      <c r="A32" s="102" t="s">
        <v>56</v>
      </c>
      <c r="B32" s="268" t="s">
        <v>57</v>
      </c>
      <c r="C32" s="95" t="s">
        <v>72</v>
      </c>
      <c r="D32" s="95" t="s">
        <v>609</v>
      </c>
      <c r="E32" s="19"/>
      <c r="F32" s="17"/>
      <c r="G32" s="17"/>
      <c r="H32" s="17"/>
      <c r="I32" s="26"/>
      <c r="J32" s="96"/>
      <c r="K32" s="19">
        <v>42</v>
      </c>
      <c r="L32" s="17">
        <v>42</v>
      </c>
      <c r="M32" s="17"/>
      <c r="N32" s="17">
        <f>K32+L32</f>
        <v>84</v>
      </c>
      <c r="O32" s="26">
        <f>N32/14</f>
        <v>6</v>
      </c>
      <c r="P32" s="97" t="s">
        <v>101</v>
      </c>
      <c r="Q32" s="111">
        <f t="shared" si="0"/>
        <v>84</v>
      </c>
      <c r="R32" s="117">
        <f>N32+H32</f>
        <v>84</v>
      </c>
    </row>
    <row r="33" spans="1:18" ht="36" customHeight="1">
      <c r="A33" s="102" t="s">
        <v>58</v>
      </c>
      <c r="B33" s="20" t="s">
        <v>26</v>
      </c>
      <c r="C33" s="95" t="s">
        <v>72</v>
      </c>
      <c r="D33" s="95" t="s">
        <v>609</v>
      </c>
      <c r="E33" s="19"/>
      <c r="F33" s="17"/>
      <c r="G33" s="17"/>
      <c r="H33" s="17"/>
      <c r="I33" s="26"/>
      <c r="J33" s="96"/>
      <c r="K33" s="19"/>
      <c r="L33" s="17"/>
      <c r="M33" s="17">
        <v>36</v>
      </c>
      <c r="N33" s="17"/>
      <c r="O33" s="26"/>
      <c r="P33" s="1129" t="s">
        <v>18</v>
      </c>
      <c r="Q33" s="106"/>
      <c r="R33" s="116">
        <v>36</v>
      </c>
    </row>
    <row r="34" spans="1:18" ht="43.5" customHeight="1" thickBot="1">
      <c r="A34" s="104" t="s">
        <v>59</v>
      </c>
      <c r="B34" s="24" t="s">
        <v>24</v>
      </c>
      <c r="C34" s="95" t="s">
        <v>72</v>
      </c>
      <c r="D34" s="657" t="s">
        <v>609</v>
      </c>
      <c r="E34" s="105"/>
      <c r="F34" s="41"/>
      <c r="G34" s="41"/>
      <c r="H34" s="41"/>
      <c r="I34" s="86"/>
      <c r="J34" s="83"/>
      <c r="K34" s="105"/>
      <c r="L34" s="41"/>
      <c r="M34" s="41">
        <v>108</v>
      </c>
      <c r="N34" s="41"/>
      <c r="O34" s="86"/>
      <c r="P34" s="1130"/>
      <c r="Q34" s="110"/>
      <c r="R34" s="114">
        <v>108</v>
      </c>
    </row>
    <row r="35" spans="1:18" ht="37.5" customHeight="1" thickBot="1">
      <c r="A35" s="1164" t="s">
        <v>60</v>
      </c>
      <c r="B35" s="1165"/>
      <c r="C35" s="1165"/>
      <c r="D35" s="913"/>
      <c r="E35" s="41"/>
      <c r="F35" s="41"/>
      <c r="G35" s="41"/>
      <c r="H35" s="41"/>
      <c r="I35" s="86"/>
      <c r="J35" s="56"/>
      <c r="K35" s="140"/>
      <c r="L35" s="41"/>
      <c r="M35" s="41"/>
      <c r="N35" s="41"/>
      <c r="O35" s="89"/>
      <c r="P35" s="56"/>
      <c r="Q35" s="108"/>
      <c r="R35" s="115"/>
    </row>
    <row r="36" spans="1:18" ht="40.5" customHeight="1">
      <c r="A36" s="100" t="s">
        <v>61</v>
      </c>
      <c r="B36" s="124" t="s">
        <v>62</v>
      </c>
      <c r="C36" s="123" t="s">
        <v>72</v>
      </c>
      <c r="D36" s="123" t="s">
        <v>609</v>
      </c>
      <c r="E36" s="46"/>
      <c r="F36" s="32"/>
      <c r="G36" s="32"/>
      <c r="H36" s="32"/>
      <c r="I36" s="98"/>
      <c r="J36" s="58"/>
      <c r="K36" s="59">
        <v>30</v>
      </c>
      <c r="L36" s="32">
        <v>40</v>
      </c>
      <c r="M36" s="39"/>
      <c r="N36" s="39">
        <f>K36+L36</f>
        <v>70</v>
      </c>
      <c r="O36" s="26">
        <f>N36/14</f>
        <v>5</v>
      </c>
      <c r="P36" s="58" t="s">
        <v>18</v>
      </c>
      <c r="Q36" s="109">
        <f t="shared" si="0"/>
        <v>70</v>
      </c>
      <c r="R36" s="114">
        <f>N36+H36</f>
        <v>70</v>
      </c>
    </row>
    <row r="37" spans="1:18" ht="40.5" customHeight="1">
      <c r="A37" s="102" t="s">
        <v>63</v>
      </c>
      <c r="B37" s="20" t="s">
        <v>64</v>
      </c>
      <c r="C37" s="95" t="s">
        <v>545</v>
      </c>
      <c r="D37" s="95" t="s">
        <v>612</v>
      </c>
      <c r="E37" s="47"/>
      <c r="F37" s="17"/>
      <c r="G37" s="17"/>
      <c r="H37" s="17"/>
      <c r="I37" s="26"/>
      <c r="J37" s="42"/>
      <c r="K37" s="47">
        <v>30</v>
      </c>
      <c r="L37" s="17">
        <v>44</v>
      </c>
      <c r="M37" s="23"/>
      <c r="N37" s="23">
        <f>K37+L37</f>
        <v>74</v>
      </c>
      <c r="O37" s="26">
        <f>N37/14</f>
        <v>5.285714285714286</v>
      </c>
      <c r="P37" s="42" t="s">
        <v>101</v>
      </c>
      <c r="Q37" s="106">
        <f t="shared" si="0"/>
        <v>74</v>
      </c>
      <c r="R37" s="117">
        <f>N37+H37</f>
        <v>74</v>
      </c>
    </row>
    <row r="38" spans="1:18" ht="39" customHeight="1">
      <c r="A38" s="102" t="s">
        <v>65</v>
      </c>
      <c r="B38" s="20" t="s">
        <v>26</v>
      </c>
      <c r="C38" s="95" t="s">
        <v>72</v>
      </c>
      <c r="D38" s="95" t="s">
        <v>609</v>
      </c>
      <c r="E38" s="47"/>
      <c r="F38" s="17"/>
      <c r="G38" s="17"/>
      <c r="H38" s="17"/>
      <c r="I38" s="33"/>
      <c r="J38" s="42"/>
      <c r="K38" s="47"/>
      <c r="L38" s="17"/>
      <c r="M38" s="17">
        <v>36</v>
      </c>
      <c r="N38" s="17"/>
      <c r="O38" s="52"/>
      <c r="P38" s="1129" t="s">
        <v>18</v>
      </c>
      <c r="Q38" s="111"/>
      <c r="R38" s="117">
        <v>36</v>
      </c>
    </row>
    <row r="39" spans="1:18" ht="37.5" customHeight="1" thickBot="1">
      <c r="A39" s="103" t="s">
        <v>66</v>
      </c>
      <c r="B39" s="24" t="s">
        <v>24</v>
      </c>
      <c r="C39" s="125" t="s">
        <v>72</v>
      </c>
      <c r="D39" s="657" t="s">
        <v>609</v>
      </c>
      <c r="E39" s="48"/>
      <c r="F39" s="23"/>
      <c r="G39" s="23"/>
      <c r="H39" s="23"/>
      <c r="I39" s="28"/>
      <c r="J39" s="58"/>
      <c r="K39" s="59"/>
      <c r="L39" s="39"/>
      <c r="M39" s="39">
        <v>108</v>
      </c>
      <c r="N39" s="39"/>
      <c r="O39" s="57"/>
      <c r="P39" s="1130"/>
      <c r="Q39" s="110"/>
      <c r="R39" s="117">
        <v>108</v>
      </c>
    </row>
    <row r="40" spans="1:18" ht="48" customHeight="1" thickBot="1">
      <c r="A40" s="1170" t="s">
        <v>4</v>
      </c>
      <c r="B40" s="1171"/>
      <c r="C40" s="88"/>
      <c r="D40" s="88"/>
      <c r="E40" s="417">
        <f>SUM(E14:E39)</f>
        <v>282</v>
      </c>
      <c r="F40" s="121">
        <f>SUM(F14:F39)</f>
        <v>330</v>
      </c>
      <c r="G40" s="121">
        <f>SUM(G14:G39)</f>
        <v>0</v>
      </c>
      <c r="H40" s="121">
        <f>SUM(H14:H39)</f>
        <v>612</v>
      </c>
      <c r="I40" s="119">
        <f>SUM(I14:I39)</f>
        <v>36</v>
      </c>
      <c r="J40" s="91"/>
      <c r="K40" s="367">
        <f>SUM(K14:K39)</f>
        <v>202</v>
      </c>
      <c r="L40" s="121">
        <f>SUM(L14:L39)</f>
        <v>300</v>
      </c>
      <c r="M40" s="121">
        <f>SUM(M14:M39)</f>
        <v>288</v>
      </c>
      <c r="N40" s="121">
        <f>SUM(N14:N39)</f>
        <v>504</v>
      </c>
      <c r="O40" s="409">
        <f>SUM(O14:O39)</f>
        <v>36</v>
      </c>
      <c r="P40" s="196"/>
      <c r="Q40" s="92">
        <f>R40</f>
        <v>1404</v>
      </c>
      <c r="R40" s="93">
        <f>SUM(R14:R39)</f>
        <v>1404</v>
      </c>
    </row>
    <row r="41" spans="1:18" ht="36.75" customHeight="1">
      <c r="A41" s="7"/>
      <c r="B41" s="8"/>
      <c r="C41" s="9"/>
      <c r="D41" s="9"/>
      <c r="E41" s="8"/>
      <c r="F41" s="8"/>
      <c r="G41" s="8"/>
      <c r="H41" s="7"/>
      <c r="I41" s="7"/>
      <c r="J41" s="6"/>
      <c r="K41" s="6"/>
      <c r="L41" s="6"/>
      <c r="M41" s="6"/>
      <c r="N41" s="6"/>
      <c r="O41" s="6"/>
      <c r="P41" s="6"/>
      <c r="Q41" s="6"/>
      <c r="R41" s="6"/>
    </row>
    <row r="42" spans="1:18" s="134" customFormat="1" ht="42" customHeight="1">
      <c r="A42" s="1140" t="s">
        <v>420</v>
      </c>
      <c r="B42" s="1140"/>
      <c r="C42" s="1140"/>
      <c r="D42" s="903"/>
      <c r="E42" s="112"/>
      <c r="F42" s="112"/>
      <c r="G42" s="112"/>
      <c r="H42" s="112"/>
      <c r="I42" s="112"/>
      <c r="J42" s="135"/>
      <c r="K42" s="135"/>
      <c r="L42" s="135"/>
      <c r="M42" s="135"/>
      <c r="N42" s="133"/>
      <c r="O42" s="133"/>
      <c r="P42" s="133"/>
      <c r="Q42" s="133"/>
      <c r="R42" s="133"/>
    </row>
    <row r="43" spans="1:18" ht="37.5" customHeight="1">
      <c r="A43" s="1145" t="s">
        <v>421</v>
      </c>
      <c r="B43" s="1145"/>
      <c r="C43" s="1145"/>
      <c r="D43" s="656"/>
      <c r="E43" s="8"/>
      <c r="F43" s="8"/>
      <c r="G43" s="8"/>
      <c r="H43" s="8"/>
      <c r="I43" s="8"/>
      <c r="J43" s="12"/>
      <c r="K43" s="11"/>
      <c r="L43" s="12"/>
      <c r="M43" s="12"/>
      <c r="N43" s="11"/>
      <c r="O43" s="11"/>
      <c r="P43" s="6"/>
      <c r="Q43" s="6"/>
      <c r="R43" s="6"/>
    </row>
    <row r="44" spans="1:18" ht="15" customHeight="1">
      <c r="A44" s="10"/>
      <c r="B44" s="8"/>
      <c r="C44" s="8"/>
      <c r="D44" s="8"/>
      <c r="E44" s="8"/>
      <c r="F44" s="8"/>
      <c r="G44" s="8"/>
      <c r="H44" s="8"/>
      <c r="I44" s="8"/>
      <c r="J44" s="13"/>
      <c r="K44" s="8"/>
      <c r="L44" s="13"/>
      <c r="M44" s="13"/>
      <c r="N44" s="6"/>
      <c r="O44" s="6"/>
      <c r="P44" s="6"/>
      <c r="Q44" s="6"/>
      <c r="R44" s="6"/>
    </row>
    <row r="45" spans="1:18" ht="50.25" customHeight="1">
      <c r="A45" s="1145" t="s">
        <v>541</v>
      </c>
      <c r="B45" s="1145"/>
      <c r="C45" s="1145"/>
      <c r="D45" s="656"/>
      <c r="E45" s="14"/>
      <c r="F45" s="14"/>
      <c r="G45" s="14"/>
      <c r="H45" s="14"/>
      <c r="I45" s="14"/>
      <c r="J45" s="13"/>
      <c r="K45" s="6"/>
      <c r="L45" s="15"/>
      <c r="M45" s="15"/>
      <c r="N45" s="6"/>
      <c r="O45" s="6"/>
      <c r="P45" s="6"/>
      <c r="Q45" s="6"/>
      <c r="R45" s="6"/>
    </row>
    <row r="46" spans="1:18" ht="14.25" customHeight="1">
      <c r="A46" s="10"/>
      <c r="B46" s="1143"/>
      <c r="C46" s="1143"/>
      <c r="D46" s="1143"/>
      <c r="E46" s="1143"/>
      <c r="F46" s="1143"/>
      <c r="G46" s="11"/>
      <c r="H46" s="14"/>
      <c r="I46" s="14"/>
      <c r="J46" s="6"/>
      <c r="K46" s="6"/>
      <c r="L46" s="6"/>
      <c r="M46" s="6"/>
      <c r="N46" s="6"/>
      <c r="O46" s="6"/>
      <c r="P46" s="6"/>
      <c r="Q46" s="6"/>
      <c r="R46" s="6"/>
    </row>
    <row r="47" spans="1:18" ht="19.5" customHeight="1">
      <c r="A47" s="10"/>
      <c r="B47" s="1143"/>
      <c r="C47" s="1143"/>
      <c r="D47" s="1143"/>
      <c r="E47" s="1143"/>
      <c r="F47" s="1143"/>
      <c r="G47" s="11"/>
      <c r="H47" s="11"/>
      <c r="I47" s="11"/>
      <c r="J47" s="6"/>
      <c r="K47" s="6"/>
      <c r="L47" s="6"/>
      <c r="M47" s="6"/>
      <c r="N47" s="6"/>
      <c r="O47" s="6"/>
      <c r="P47" s="6"/>
      <c r="Q47" s="6"/>
      <c r="R47" s="6"/>
    </row>
    <row r="48" spans="1:18" ht="20.25">
      <c r="A48" s="10"/>
      <c r="B48" s="14"/>
      <c r="C48" s="14"/>
      <c r="D48" s="14"/>
      <c r="E48" s="14"/>
      <c r="F48" s="14"/>
      <c r="G48" s="14"/>
      <c r="H48" s="14"/>
      <c r="I48" s="14"/>
      <c r="J48" s="6"/>
      <c r="K48" s="6"/>
      <c r="L48" s="6"/>
      <c r="M48" s="6"/>
      <c r="N48" s="6"/>
      <c r="O48" s="6"/>
      <c r="P48" s="6"/>
      <c r="Q48" s="6"/>
      <c r="R48" s="6"/>
    </row>
  </sheetData>
  <sheetProtection selectLockedCells="1" selectUnlockedCells="1"/>
  <mergeCells count="30">
    <mergeCell ref="B47:F47"/>
    <mergeCell ref="B46:F46"/>
    <mergeCell ref="A43:C43"/>
    <mergeCell ref="A45:C45"/>
    <mergeCell ref="P38:P39"/>
    <mergeCell ref="P33:P34"/>
    <mergeCell ref="A40:B40"/>
    <mergeCell ref="A1:B1"/>
    <mergeCell ref="A2:B2"/>
    <mergeCell ref="A3:B3"/>
    <mergeCell ref="A4:B4"/>
    <mergeCell ref="A6:R6"/>
    <mergeCell ref="A42:C42"/>
    <mergeCell ref="Q11:Q12"/>
    <mergeCell ref="R11:R12"/>
    <mergeCell ref="A7:Q7"/>
    <mergeCell ref="A8:C8"/>
    <mergeCell ref="P11:P12"/>
    <mergeCell ref="C11:C12"/>
    <mergeCell ref="E11:I11"/>
    <mergeCell ref="J11:J12"/>
    <mergeCell ref="K11:O11"/>
    <mergeCell ref="A20:C20"/>
    <mergeCell ref="A13:C13"/>
    <mergeCell ref="A9:C9"/>
    <mergeCell ref="A11:A12"/>
    <mergeCell ref="B11:B12"/>
    <mergeCell ref="A35:C35"/>
    <mergeCell ref="A17:C17"/>
    <mergeCell ref="A30:C30"/>
  </mergeCells>
  <hyperlinks>
    <hyperlink ref="D14" r:id="rId1" display="im2611@yandex.ru "/>
    <hyperlink ref="D15" r:id="rId2" display="ntmec000123@ya.ru"/>
    <hyperlink ref="D18" r:id="rId3" display="it_distant@mail.ru "/>
    <hyperlink ref="D22" r:id="rId4" display="arigas17@gmail.com "/>
  </hyperlinks>
  <printOptions/>
  <pageMargins left="0.2701388888888889" right="0.12986111111111112" top="0.2798611111111111" bottom="0.3" header="0.5118055555555555" footer="0.5118055555555555"/>
  <pageSetup fitToHeight="1" fitToWidth="1" horizontalDpi="300" verticalDpi="300" orientation="landscape" paperSize="9" scale="30" r:id="rId7"/>
  <legacy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view="pageBreakPreview" zoomScale="50" zoomScaleNormal="75" zoomScaleSheetLayoutView="50" zoomScalePageLayoutView="0" workbookViewId="0" topLeftCell="A10">
      <selection activeCell="D16" sqref="D16"/>
    </sheetView>
  </sheetViews>
  <sheetFormatPr defaultColWidth="9.140625" defaultRowHeight="12.75"/>
  <cols>
    <col min="1" max="1" width="22.8515625" style="3" customWidth="1"/>
    <col min="2" max="2" width="102.7109375" style="4" customWidth="1"/>
    <col min="3" max="4" width="54.57421875" style="4" customWidth="1"/>
    <col min="5" max="8" width="10.7109375" style="4" customWidth="1"/>
    <col min="9" max="9" width="12.7109375" style="4" customWidth="1"/>
    <col min="10" max="10" width="11.140625" style="4" customWidth="1"/>
    <col min="11" max="13" width="10.7109375" style="4" customWidth="1"/>
    <col min="14" max="14" width="12.8515625" style="4" customWidth="1"/>
    <col min="15" max="15" width="12.140625" style="4" customWidth="1"/>
    <col min="16" max="16" width="11.7109375" style="4" customWidth="1"/>
    <col min="17" max="17" width="15.7109375" style="695" customWidth="1"/>
    <col min="18" max="18" width="17.421875" style="695" customWidth="1"/>
    <col min="19" max="16384" width="9.140625" style="4" customWidth="1"/>
  </cols>
  <sheetData>
    <row r="1" spans="1:4" ht="42" customHeight="1">
      <c r="A1" s="1095" t="s">
        <v>13</v>
      </c>
      <c r="B1" s="1095"/>
      <c r="C1" s="1"/>
      <c r="D1" s="1"/>
    </row>
    <row r="2" spans="1:4" ht="36" customHeight="1">
      <c r="A2" s="1095" t="s">
        <v>27</v>
      </c>
      <c r="B2" s="1095"/>
      <c r="C2" s="1"/>
      <c r="D2" s="1"/>
    </row>
    <row r="3" spans="1:4" ht="40.5" customHeight="1">
      <c r="A3" s="1095" t="s">
        <v>28</v>
      </c>
      <c r="B3" s="1095"/>
      <c r="C3" s="1"/>
      <c r="D3" s="1"/>
    </row>
    <row r="4" spans="1:4" ht="39" customHeight="1">
      <c r="A4" s="1095" t="s">
        <v>416</v>
      </c>
      <c r="B4" s="1095"/>
      <c r="C4" s="1"/>
      <c r="D4" s="1"/>
    </row>
    <row r="5" spans="2:4" ht="23.25">
      <c r="B5" s="16"/>
      <c r="C5" s="1"/>
      <c r="D5" s="1"/>
    </row>
    <row r="6" spans="1:18" ht="48.75" customHeight="1">
      <c r="A6" s="1146" t="s">
        <v>100</v>
      </c>
      <c r="B6" s="1146"/>
      <c r="C6" s="1146"/>
      <c r="D6" s="1146"/>
      <c r="E6" s="1146"/>
      <c r="F6" s="1146"/>
      <c r="G6" s="1146"/>
      <c r="H6" s="1146"/>
      <c r="I6" s="1146"/>
      <c r="J6" s="1146"/>
      <c r="K6" s="1146"/>
      <c r="L6" s="1146"/>
      <c r="M6" s="1146"/>
      <c r="N6" s="1146"/>
      <c r="O6" s="1146"/>
      <c r="P6" s="1146"/>
      <c r="Q6" s="1146"/>
      <c r="R6" s="1146"/>
    </row>
    <row r="7" spans="1:17" ht="41.25" customHeight="1">
      <c r="A7" s="1147" t="s">
        <v>424</v>
      </c>
      <c r="B7" s="1147"/>
      <c r="C7" s="1147"/>
      <c r="D7" s="1147"/>
      <c r="E7" s="1147"/>
      <c r="F7" s="1147"/>
      <c r="G7" s="1147"/>
      <c r="H7" s="1147"/>
      <c r="I7" s="1147"/>
      <c r="J7" s="1147"/>
      <c r="K7" s="1147"/>
      <c r="L7" s="1147"/>
      <c r="M7" s="1147"/>
      <c r="N7" s="1147"/>
      <c r="O7" s="1147"/>
      <c r="P7" s="1147"/>
      <c r="Q7" s="1147"/>
    </row>
    <row r="8" spans="1:18" s="134" customFormat="1" ht="39.75" customHeight="1">
      <c r="A8" s="1098" t="s">
        <v>425</v>
      </c>
      <c r="B8" s="1098"/>
      <c r="C8" s="1098"/>
      <c r="D8" s="901"/>
      <c r="E8" s="142"/>
      <c r="F8" s="142"/>
      <c r="G8" s="142"/>
      <c r="H8" s="143"/>
      <c r="I8" s="143"/>
      <c r="J8" s="143"/>
      <c r="K8" s="143"/>
      <c r="L8" s="142"/>
      <c r="M8" s="142"/>
      <c r="N8" s="142"/>
      <c r="O8" s="142"/>
      <c r="P8" s="142"/>
      <c r="Q8" s="696"/>
      <c r="R8" s="695"/>
    </row>
    <row r="9" spans="1:18" s="134" customFormat="1" ht="39.75" customHeight="1">
      <c r="A9" s="1098" t="s">
        <v>546</v>
      </c>
      <c r="B9" s="1098"/>
      <c r="C9" s="1098"/>
      <c r="D9" s="901" t="s">
        <v>609</v>
      </c>
      <c r="E9" s="142"/>
      <c r="F9" s="142"/>
      <c r="G9" s="142"/>
      <c r="H9" s="143"/>
      <c r="I9" s="143"/>
      <c r="J9" s="143"/>
      <c r="K9" s="143"/>
      <c r="L9" s="142"/>
      <c r="M9" s="142"/>
      <c r="N9" s="142"/>
      <c r="O9" s="142"/>
      <c r="P9" s="142"/>
      <c r="Q9" s="696"/>
      <c r="R9" s="695"/>
    </row>
    <row r="10" spans="1:17" ht="18.75" thickBot="1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96"/>
    </row>
    <row r="11" spans="1:18" ht="42" customHeight="1" thickBot="1">
      <c r="A11" s="1101" t="s">
        <v>0</v>
      </c>
      <c r="B11" s="1101" t="s">
        <v>14</v>
      </c>
      <c r="C11" s="1103" t="s">
        <v>5</v>
      </c>
      <c r="D11" s="915"/>
      <c r="E11" s="1179" t="s">
        <v>73</v>
      </c>
      <c r="F11" s="1176"/>
      <c r="G11" s="1176"/>
      <c r="H11" s="1176"/>
      <c r="I11" s="1171"/>
      <c r="J11" s="1175" t="s">
        <v>1</v>
      </c>
      <c r="K11" s="1176" t="s">
        <v>74</v>
      </c>
      <c r="L11" s="1177"/>
      <c r="M11" s="1177"/>
      <c r="N11" s="1177"/>
      <c r="O11" s="1178"/>
      <c r="P11" s="1114" t="s">
        <v>1</v>
      </c>
      <c r="Q11" s="1182" t="s">
        <v>6</v>
      </c>
      <c r="R11" s="1180" t="s">
        <v>8</v>
      </c>
    </row>
    <row r="12" spans="1:18" ht="120" customHeight="1" thickBot="1">
      <c r="A12" s="1102"/>
      <c r="B12" s="1102"/>
      <c r="C12" s="1104"/>
      <c r="D12" s="916" t="s">
        <v>594</v>
      </c>
      <c r="E12" s="686" t="s">
        <v>10</v>
      </c>
      <c r="F12" s="687" t="s">
        <v>11</v>
      </c>
      <c r="G12" s="687" t="s">
        <v>536</v>
      </c>
      <c r="H12" s="687" t="s">
        <v>12</v>
      </c>
      <c r="I12" s="691" t="s">
        <v>7</v>
      </c>
      <c r="J12" s="1150"/>
      <c r="K12" s="690" t="s">
        <v>10</v>
      </c>
      <c r="L12" s="688" t="s">
        <v>11</v>
      </c>
      <c r="M12" s="688" t="s">
        <v>536</v>
      </c>
      <c r="N12" s="688" t="s">
        <v>12</v>
      </c>
      <c r="O12" s="689" t="s">
        <v>7</v>
      </c>
      <c r="P12" s="1109"/>
      <c r="Q12" s="1183"/>
      <c r="R12" s="1181"/>
    </row>
    <row r="13" spans="1:18" ht="34.5" customHeight="1" thickBot="1">
      <c r="A13" s="1151" t="s">
        <v>75</v>
      </c>
      <c r="B13" s="1152"/>
      <c r="C13" s="1152"/>
      <c r="D13" s="1013"/>
      <c r="E13" s="665"/>
      <c r="F13" s="666"/>
      <c r="G13" s="666"/>
      <c r="H13" s="666"/>
      <c r="I13" s="667"/>
      <c r="J13" s="663"/>
      <c r="K13" s="668"/>
      <c r="L13" s="669"/>
      <c r="M13" s="669"/>
      <c r="N13" s="666"/>
      <c r="O13" s="667"/>
      <c r="P13" s="62"/>
      <c r="Q13" s="697"/>
      <c r="R13" s="698"/>
    </row>
    <row r="14" spans="1:18" ht="34.5" customHeight="1">
      <c r="A14" s="694" t="s">
        <v>423</v>
      </c>
      <c r="B14" s="123" t="s">
        <v>108</v>
      </c>
      <c r="C14" s="147" t="s">
        <v>232</v>
      </c>
      <c r="D14" s="945" t="s">
        <v>624</v>
      </c>
      <c r="E14" s="48">
        <v>48</v>
      </c>
      <c r="F14" s="23"/>
      <c r="G14" s="39"/>
      <c r="H14" s="39">
        <f>E14+F14</f>
        <v>48</v>
      </c>
      <c r="I14" s="57">
        <f>H14/13</f>
        <v>3.6923076923076925</v>
      </c>
      <c r="J14" s="55" t="s">
        <v>18</v>
      </c>
      <c r="K14" s="48"/>
      <c r="L14" s="23"/>
      <c r="M14" s="39"/>
      <c r="N14" s="39"/>
      <c r="O14" s="63"/>
      <c r="P14" s="55"/>
      <c r="Q14" s="699">
        <f>R14</f>
        <v>48</v>
      </c>
      <c r="R14" s="700">
        <f>N14+H14</f>
        <v>48</v>
      </c>
    </row>
    <row r="15" spans="1:18" ht="34.5" customHeight="1">
      <c r="A15" s="268" t="s">
        <v>32</v>
      </c>
      <c r="B15" s="95" t="s">
        <v>548</v>
      </c>
      <c r="C15" s="49" t="s">
        <v>547</v>
      </c>
      <c r="D15" s="95" t="s">
        <v>626</v>
      </c>
      <c r="E15" s="47">
        <v>2</v>
      </c>
      <c r="F15" s="17">
        <v>40</v>
      </c>
      <c r="G15" s="17"/>
      <c r="H15" s="17">
        <f>E15+F15</f>
        <v>42</v>
      </c>
      <c r="I15" s="52">
        <f>H15/13</f>
        <v>3.230769230769231</v>
      </c>
      <c r="J15" s="42" t="s">
        <v>18</v>
      </c>
      <c r="K15" s="47"/>
      <c r="L15" s="17"/>
      <c r="M15" s="17"/>
      <c r="N15" s="17"/>
      <c r="O15" s="52"/>
      <c r="P15" s="42"/>
      <c r="Q15" s="701">
        <f>R15</f>
        <v>42</v>
      </c>
      <c r="R15" s="702">
        <f>N15+H15</f>
        <v>42</v>
      </c>
    </row>
    <row r="16" spans="1:18" ht="39" customHeight="1" thickBot="1">
      <c r="A16" s="694" t="s">
        <v>33</v>
      </c>
      <c r="B16" s="657" t="s">
        <v>2</v>
      </c>
      <c r="C16" s="685" t="s">
        <v>68</v>
      </c>
      <c r="D16" s="1016" t="s">
        <v>614</v>
      </c>
      <c r="E16" s="59">
        <v>2</v>
      </c>
      <c r="F16" s="39">
        <v>20</v>
      </c>
      <c r="G16" s="39"/>
      <c r="H16" s="39">
        <f>E16+F16</f>
        <v>22</v>
      </c>
      <c r="I16" s="57">
        <f>H16/13</f>
        <v>1.6923076923076923</v>
      </c>
      <c r="J16" s="58" t="s">
        <v>18</v>
      </c>
      <c r="K16" s="59"/>
      <c r="L16" s="39">
        <v>20</v>
      </c>
      <c r="M16" s="39"/>
      <c r="N16" s="39">
        <v>20</v>
      </c>
      <c r="O16" s="57">
        <f>N16/9</f>
        <v>2.2222222222222223</v>
      </c>
      <c r="P16" s="58" t="s">
        <v>18</v>
      </c>
      <c r="Q16" s="703">
        <f>R16</f>
        <v>42</v>
      </c>
      <c r="R16" s="700">
        <f>N16+H16</f>
        <v>42</v>
      </c>
    </row>
    <row r="17" spans="1:18" ht="37.5" customHeight="1" thickBot="1">
      <c r="A17" s="1166" t="s">
        <v>22</v>
      </c>
      <c r="B17" s="1167"/>
      <c r="C17" s="1168"/>
      <c r="D17" s="1017"/>
      <c r="E17" s="37"/>
      <c r="F17" s="38"/>
      <c r="G17" s="38"/>
      <c r="H17" s="38"/>
      <c r="I17" s="51"/>
      <c r="J17" s="56"/>
      <c r="K17" s="53"/>
      <c r="L17" s="38"/>
      <c r="M17" s="38"/>
      <c r="N17" s="38"/>
      <c r="O17" s="51"/>
      <c r="P17" s="56"/>
      <c r="Q17" s="704"/>
      <c r="R17" s="705"/>
    </row>
    <row r="18" spans="1:18" ht="37.5" customHeight="1" thickBot="1">
      <c r="A18" s="158" t="s">
        <v>76</v>
      </c>
      <c r="B18" s="161" t="s">
        <v>77</v>
      </c>
      <c r="C18" s="931" t="s">
        <v>547</v>
      </c>
      <c r="D18" s="164" t="s">
        <v>626</v>
      </c>
      <c r="E18" s="46"/>
      <c r="F18" s="32"/>
      <c r="G18" s="32"/>
      <c r="H18" s="32"/>
      <c r="I18" s="57"/>
      <c r="J18" s="141"/>
      <c r="K18" s="46">
        <v>2</v>
      </c>
      <c r="L18" s="32">
        <v>72</v>
      </c>
      <c r="M18" s="32"/>
      <c r="N18" s="32">
        <f>K18+L18</f>
        <v>74</v>
      </c>
      <c r="O18" s="50">
        <f>N18/9</f>
        <v>8.222222222222221</v>
      </c>
      <c r="P18" s="141" t="s">
        <v>18</v>
      </c>
      <c r="Q18" s="706">
        <f aca="true" t="shared" si="0" ref="Q18:Q35">R18</f>
        <v>74</v>
      </c>
      <c r="R18" s="707">
        <f>N18+H18</f>
        <v>74</v>
      </c>
    </row>
    <row r="19" spans="1:18" ht="39" customHeight="1">
      <c r="A19" s="159" t="s">
        <v>78</v>
      </c>
      <c r="B19" s="162" t="s">
        <v>79</v>
      </c>
      <c r="C19" s="521" t="s">
        <v>317</v>
      </c>
      <c r="D19" s="1018" t="s">
        <v>612</v>
      </c>
      <c r="E19" s="47"/>
      <c r="F19" s="17"/>
      <c r="G19" s="17"/>
      <c r="H19" s="17"/>
      <c r="I19" s="52"/>
      <c r="J19" s="42"/>
      <c r="K19" s="47">
        <v>40</v>
      </c>
      <c r="L19" s="17">
        <v>24</v>
      </c>
      <c r="M19" s="17"/>
      <c r="N19" s="17">
        <f>K19+L19</f>
        <v>64</v>
      </c>
      <c r="O19" s="52">
        <f>N19/9</f>
        <v>7.111111111111111</v>
      </c>
      <c r="P19" s="141" t="s">
        <v>18</v>
      </c>
      <c r="Q19" s="701">
        <f t="shared" si="0"/>
        <v>64</v>
      </c>
      <c r="R19" s="702">
        <f>N19+H19</f>
        <v>64</v>
      </c>
    </row>
    <row r="20" spans="1:18" ht="36.75" customHeight="1">
      <c r="A20" s="159" t="s">
        <v>83</v>
      </c>
      <c r="B20" s="162" t="s">
        <v>84</v>
      </c>
      <c r="C20" s="521" t="s">
        <v>67</v>
      </c>
      <c r="D20" s="1019" t="s">
        <v>624</v>
      </c>
      <c r="E20" s="47"/>
      <c r="F20" s="17"/>
      <c r="G20" s="17"/>
      <c r="H20" s="17"/>
      <c r="I20" s="52"/>
      <c r="J20" s="42"/>
      <c r="K20" s="47">
        <v>26</v>
      </c>
      <c r="L20" s="17">
        <v>24</v>
      </c>
      <c r="M20" s="17"/>
      <c r="N20" s="17">
        <f>K20+L20</f>
        <v>50</v>
      </c>
      <c r="O20" s="52">
        <f>N20/9</f>
        <v>5.555555555555555</v>
      </c>
      <c r="P20" s="42" t="s">
        <v>18</v>
      </c>
      <c r="Q20" s="701">
        <f t="shared" si="0"/>
        <v>50</v>
      </c>
      <c r="R20" s="702">
        <f>N20+H20</f>
        <v>50</v>
      </c>
    </row>
    <row r="21" spans="1:18" ht="38.25" customHeight="1">
      <c r="A21" s="159" t="s">
        <v>85</v>
      </c>
      <c r="B21" s="162" t="s">
        <v>86</v>
      </c>
      <c r="C21" s="521" t="s">
        <v>67</v>
      </c>
      <c r="D21" s="1020" t="s">
        <v>624</v>
      </c>
      <c r="E21" s="47"/>
      <c r="F21" s="17"/>
      <c r="G21" s="17"/>
      <c r="H21" s="17"/>
      <c r="I21" s="52"/>
      <c r="J21" s="42"/>
      <c r="K21" s="47">
        <v>30</v>
      </c>
      <c r="L21" s="17">
        <v>56</v>
      </c>
      <c r="M21" s="17"/>
      <c r="N21" s="17">
        <f>K21+L21</f>
        <v>86</v>
      </c>
      <c r="O21" s="52">
        <f>N21/9</f>
        <v>9.555555555555555</v>
      </c>
      <c r="P21" s="42" t="s">
        <v>17</v>
      </c>
      <c r="Q21" s="701">
        <f t="shared" si="0"/>
        <v>86</v>
      </c>
      <c r="R21" s="702">
        <f>N21+H21</f>
        <v>86</v>
      </c>
    </row>
    <row r="22" spans="1:18" ht="34.5" customHeight="1" thickBot="1">
      <c r="A22" s="160" t="s">
        <v>87</v>
      </c>
      <c r="B22" s="163" t="s">
        <v>88</v>
      </c>
      <c r="C22" s="520" t="s">
        <v>549</v>
      </c>
      <c r="D22" s="1027" t="s">
        <v>625</v>
      </c>
      <c r="E22" s="48">
        <v>32</v>
      </c>
      <c r="F22" s="23"/>
      <c r="G22" s="23"/>
      <c r="H22" s="23">
        <v>32</v>
      </c>
      <c r="I22" s="65">
        <f>H22/13</f>
        <v>2.4615384615384617</v>
      </c>
      <c r="J22" s="129" t="s">
        <v>101</v>
      </c>
      <c r="K22" s="48"/>
      <c r="L22" s="23">
        <v>30</v>
      </c>
      <c r="M22" s="23"/>
      <c r="N22" s="23">
        <f>K22+L22</f>
        <v>30</v>
      </c>
      <c r="O22" s="52">
        <f>N22/9</f>
        <v>3.3333333333333335</v>
      </c>
      <c r="P22" s="42" t="s">
        <v>18</v>
      </c>
      <c r="Q22" s="699">
        <f t="shared" si="0"/>
        <v>62</v>
      </c>
      <c r="R22" s="708">
        <f>N22+H22</f>
        <v>62</v>
      </c>
    </row>
    <row r="23" spans="1:18" ht="45" customHeight="1" thickBot="1">
      <c r="A23" s="1164" t="s">
        <v>351</v>
      </c>
      <c r="B23" s="1165"/>
      <c r="C23" s="1165"/>
      <c r="D23" s="1028"/>
      <c r="E23" s="53"/>
      <c r="F23" s="38"/>
      <c r="G23" s="38"/>
      <c r="H23" s="38"/>
      <c r="I23" s="36"/>
      <c r="J23" s="81" t="s">
        <v>552</v>
      </c>
      <c r="K23" s="53"/>
      <c r="L23" s="38"/>
      <c r="M23" s="38"/>
      <c r="N23" s="38"/>
      <c r="O23" s="51"/>
      <c r="P23" s="56"/>
      <c r="Q23" s="704"/>
      <c r="R23" s="705"/>
    </row>
    <row r="24" spans="1:18" ht="40.5" customHeight="1">
      <c r="A24" s="554" t="s">
        <v>89</v>
      </c>
      <c r="B24" s="164" t="s">
        <v>550</v>
      </c>
      <c r="C24" s="20" t="s">
        <v>72</v>
      </c>
      <c r="D24" s="1029" t="s">
        <v>609</v>
      </c>
      <c r="E24" s="46">
        <v>50</v>
      </c>
      <c r="F24" s="32">
        <v>34</v>
      </c>
      <c r="G24" s="32"/>
      <c r="H24" s="32">
        <f>E24+F24</f>
        <v>84</v>
      </c>
      <c r="I24" s="26">
        <f>H24/13</f>
        <v>6.461538461538462</v>
      </c>
      <c r="J24" s="54" t="s">
        <v>101</v>
      </c>
      <c r="K24" s="46"/>
      <c r="L24" s="32"/>
      <c r="M24" s="32"/>
      <c r="N24" s="32"/>
      <c r="O24" s="50"/>
      <c r="P24" s="54"/>
      <c r="Q24" s="706">
        <f t="shared" si="0"/>
        <v>84</v>
      </c>
      <c r="R24" s="707">
        <f>N24+H24</f>
        <v>84</v>
      </c>
    </row>
    <row r="25" spans="1:18" ht="39" customHeight="1">
      <c r="A25" s="555" t="s">
        <v>90</v>
      </c>
      <c r="B25" s="95" t="s">
        <v>91</v>
      </c>
      <c r="C25" s="20" t="s">
        <v>72</v>
      </c>
      <c r="D25" s="95" t="s">
        <v>609</v>
      </c>
      <c r="E25" s="47">
        <v>50</v>
      </c>
      <c r="F25" s="17">
        <v>34</v>
      </c>
      <c r="G25" s="17"/>
      <c r="H25" s="17">
        <f>E25+F25</f>
        <v>84</v>
      </c>
      <c r="I25" s="26">
        <f>H25/13</f>
        <v>6.461538461538462</v>
      </c>
      <c r="J25" s="42" t="s">
        <v>17</v>
      </c>
      <c r="K25" s="47"/>
      <c r="L25" s="17"/>
      <c r="M25" s="17"/>
      <c r="N25" s="17"/>
      <c r="O25" s="52"/>
      <c r="P25" s="42"/>
      <c r="Q25" s="701">
        <f t="shared" si="0"/>
        <v>84</v>
      </c>
      <c r="R25" s="702">
        <f>N25+H25</f>
        <v>84</v>
      </c>
    </row>
    <row r="26" spans="1:18" ht="36" customHeight="1">
      <c r="A26" s="555" t="s">
        <v>92</v>
      </c>
      <c r="B26" s="95" t="s">
        <v>26</v>
      </c>
      <c r="C26" s="20" t="s">
        <v>72</v>
      </c>
      <c r="D26" s="95" t="s">
        <v>609</v>
      </c>
      <c r="E26" s="47"/>
      <c r="F26" s="17"/>
      <c r="G26" s="17">
        <v>36</v>
      </c>
      <c r="H26" s="17"/>
      <c r="I26" s="52"/>
      <c r="J26" s="1129" t="s">
        <v>18</v>
      </c>
      <c r="K26" s="47"/>
      <c r="L26" s="17"/>
      <c r="M26" s="23"/>
      <c r="N26" s="23"/>
      <c r="O26" s="65"/>
      <c r="P26" s="42"/>
      <c r="Q26" s="701"/>
      <c r="R26" s="708"/>
    </row>
    <row r="27" spans="1:18" ht="40.5" customHeight="1" thickBot="1">
      <c r="A27" s="556" t="s">
        <v>93</v>
      </c>
      <c r="B27" s="126" t="s">
        <v>24</v>
      </c>
      <c r="C27" s="76" t="s">
        <v>325</v>
      </c>
      <c r="D27" s="657" t="s">
        <v>609</v>
      </c>
      <c r="E27" s="48"/>
      <c r="F27" s="23"/>
      <c r="G27" s="23">
        <v>108</v>
      </c>
      <c r="H27" s="23"/>
      <c r="I27" s="65"/>
      <c r="J27" s="1130"/>
      <c r="K27" s="48"/>
      <c r="L27" s="23"/>
      <c r="M27" s="23"/>
      <c r="N27" s="23"/>
      <c r="O27" s="65"/>
      <c r="P27" s="55"/>
      <c r="Q27" s="699"/>
      <c r="R27" s="708"/>
    </row>
    <row r="28" spans="1:18" ht="49.5" customHeight="1" thickBot="1">
      <c r="A28" s="1164" t="s">
        <v>350</v>
      </c>
      <c r="B28" s="1165"/>
      <c r="C28" s="1184"/>
      <c r="D28" s="1017"/>
      <c r="E28" s="37"/>
      <c r="F28" s="38"/>
      <c r="G28" s="38"/>
      <c r="H28" s="38"/>
      <c r="I28" s="51"/>
      <c r="J28" s="56"/>
      <c r="K28" s="53"/>
      <c r="L28" s="38"/>
      <c r="M28" s="38"/>
      <c r="N28" s="38"/>
      <c r="O28" s="51"/>
      <c r="P28" s="56" t="s">
        <v>552</v>
      </c>
      <c r="Q28" s="704"/>
      <c r="R28" s="705"/>
    </row>
    <row r="29" spans="1:18" ht="51" customHeight="1">
      <c r="A29" s="554" t="s">
        <v>94</v>
      </c>
      <c r="B29" s="164" t="s">
        <v>551</v>
      </c>
      <c r="C29" s="76" t="s">
        <v>321</v>
      </c>
      <c r="D29" s="945" t="s">
        <v>598</v>
      </c>
      <c r="E29" s="31">
        <v>44</v>
      </c>
      <c r="F29" s="32">
        <v>40</v>
      </c>
      <c r="G29" s="32"/>
      <c r="H29" s="32">
        <f>E29+F29</f>
        <v>84</v>
      </c>
      <c r="I29" s="26">
        <f>H29/13</f>
        <v>6.461538461538462</v>
      </c>
      <c r="J29" s="54" t="s">
        <v>101</v>
      </c>
      <c r="K29" s="46"/>
      <c r="L29" s="32"/>
      <c r="M29" s="39"/>
      <c r="N29" s="39"/>
      <c r="O29" s="57"/>
      <c r="P29" s="54"/>
      <c r="Q29" s="706">
        <f t="shared" si="0"/>
        <v>84</v>
      </c>
      <c r="R29" s="700">
        <f>N29+H29</f>
        <v>84</v>
      </c>
    </row>
    <row r="30" spans="1:18" ht="45" customHeight="1">
      <c r="A30" s="555" t="s">
        <v>95</v>
      </c>
      <c r="B30" s="95" t="s">
        <v>96</v>
      </c>
      <c r="C30" s="521" t="s">
        <v>69</v>
      </c>
      <c r="D30" s="945" t="s">
        <v>617</v>
      </c>
      <c r="E30" s="19">
        <v>34</v>
      </c>
      <c r="F30" s="17">
        <v>38</v>
      </c>
      <c r="G30" s="17"/>
      <c r="H30" s="17">
        <f>E30+F30</f>
        <v>72</v>
      </c>
      <c r="I30" s="26">
        <f>H30/13</f>
        <v>5.538461538461538</v>
      </c>
      <c r="J30" s="42" t="s">
        <v>17</v>
      </c>
      <c r="K30" s="47"/>
      <c r="L30" s="17"/>
      <c r="M30" s="23"/>
      <c r="N30" s="23"/>
      <c r="O30" s="65"/>
      <c r="P30" s="42"/>
      <c r="Q30" s="701">
        <f t="shared" si="0"/>
        <v>72</v>
      </c>
      <c r="R30" s="708">
        <f>N30+H30</f>
        <v>72</v>
      </c>
    </row>
    <row r="31" spans="1:18" ht="40.5" customHeight="1">
      <c r="A31" s="555" t="s">
        <v>97</v>
      </c>
      <c r="B31" s="95" t="s">
        <v>26</v>
      </c>
      <c r="C31" s="521" t="s">
        <v>321</v>
      </c>
      <c r="D31" s="945" t="s">
        <v>598</v>
      </c>
      <c r="E31" s="19"/>
      <c r="F31" s="17"/>
      <c r="G31" s="17"/>
      <c r="H31" s="17"/>
      <c r="I31" s="52"/>
      <c r="J31" s="42"/>
      <c r="K31" s="47"/>
      <c r="L31" s="17"/>
      <c r="M31" s="23">
        <v>36</v>
      </c>
      <c r="N31" s="23"/>
      <c r="O31" s="65"/>
      <c r="P31" s="1129" t="s">
        <v>18</v>
      </c>
      <c r="Q31" s="701"/>
      <c r="R31" s="708"/>
    </row>
    <row r="32" spans="1:18" ht="43.5" customHeight="1" thickBot="1">
      <c r="A32" s="556" t="s">
        <v>98</v>
      </c>
      <c r="B32" s="126" t="s">
        <v>24</v>
      </c>
      <c r="C32" s="76" t="s">
        <v>321</v>
      </c>
      <c r="D32" s="945" t="s">
        <v>598</v>
      </c>
      <c r="E32" s="27"/>
      <c r="F32" s="23"/>
      <c r="G32" s="23"/>
      <c r="H32" s="23"/>
      <c r="I32" s="65"/>
      <c r="J32" s="55"/>
      <c r="K32" s="48"/>
      <c r="L32" s="23"/>
      <c r="M32" s="23">
        <v>108</v>
      </c>
      <c r="N32" s="23"/>
      <c r="O32" s="65"/>
      <c r="P32" s="1130"/>
      <c r="Q32" s="699"/>
      <c r="R32" s="708"/>
    </row>
    <row r="33" spans="1:18" ht="34.5" customHeight="1" thickBot="1">
      <c r="A33" s="1172"/>
      <c r="B33" s="1173"/>
      <c r="C33" s="1174"/>
      <c r="D33" s="296"/>
      <c r="E33" s="37"/>
      <c r="F33" s="38"/>
      <c r="G33" s="38"/>
      <c r="H33" s="38"/>
      <c r="I33" s="36"/>
      <c r="J33" s="56"/>
      <c r="K33" s="53"/>
      <c r="L33" s="38"/>
      <c r="M33" s="38"/>
      <c r="N33" s="38"/>
      <c r="O33" s="51"/>
      <c r="P33" s="56"/>
      <c r="Q33" s="704"/>
      <c r="R33" s="705"/>
    </row>
    <row r="34" spans="1:18" ht="37.5" customHeight="1" thickBot="1">
      <c r="A34" s="175"/>
      <c r="B34" s="176" t="s">
        <v>99</v>
      </c>
      <c r="C34" s="157"/>
      <c r="D34" s="1014"/>
      <c r="E34" s="59"/>
      <c r="F34" s="39"/>
      <c r="G34" s="39"/>
      <c r="H34" s="39"/>
      <c r="I34" s="98"/>
      <c r="J34" s="58"/>
      <c r="K34" s="59"/>
      <c r="L34" s="39"/>
      <c r="M34" s="39">
        <v>144</v>
      </c>
      <c r="N34" s="39"/>
      <c r="O34" s="57"/>
      <c r="P34" s="58"/>
      <c r="Q34" s="703"/>
      <c r="R34" s="709"/>
    </row>
    <row r="35" spans="1:18" ht="40.5" customHeight="1" thickBot="1">
      <c r="A35" s="1170" t="s">
        <v>4</v>
      </c>
      <c r="B35" s="1171"/>
      <c r="C35" s="88"/>
      <c r="D35" s="88"/>
      <c r="E35" s="118">
        <f>SUM(E16:E34)</f>
        <v>212</v>
      </c>
      <c r="F35" s="119">
        <f>SUM(F16:F34)</f>
        <v>166</v>
      </c>
      <c r="G35" s="119">
        <f>SUM(G16:G34)</f>
        <v>144</v>
      </c>
      <c r="H35" s="119">
        <f>SUM(H14:H34)</f>
        <v>468</v>
      </c>
      <c r="I35" s="692">
        <f>SUM(I14:I34)</f>
        <v>36</v>
      </c>
      <c r="J35" s="91"/>
      <c r="K35" s="120">
        <f>SUM(K16:K34)</f>
        <v>98</v>
      </c>
      <c r="L35" s="121">
        <f>SUM(L16:L34)</f>
        <v>226</v>
      </c>
      <c r="M35" s="121">
        <f>SUM(M16:M34)</f>
        <v>288</v>
      </c>
      <c r="N35" s="121">
        <f>SUM(N14:N34)</f>
        <v>324</v>
      </c>
      <c r="O35" s="693">
        <f>SUM(O14:O34)</f>
        <v>36</v>
      </c>
      <c r="P35" s="91"/>
      <c r="Q35" s="710">
        <f t="shared" si="0"/>
        <v>702</v>
      </c>
      <c r="R35" s="711">
        <f>SUM(R16:R34)</f>
        <v>702</v>
      </c>
    </row>
    <row r="36" spans="1:18" ht="36.75" customHeight="1">
      <c r="A36" s="7"/>
      <c r="B36" s="8"/>
      <c r="C36" s="9"/>
      <c r="D36" s="9"/>
      <c r="E36" s="8"/>
      <c r="F36" s="8"/>
      <c r="G36" s="8"/>
      <c r="H36" s="7"/>
      <c r="I36" s="7"/>
      <c r="J36" s="6"/>
      <c r="K36" s="6"/>
      <c r="L36" s="6"/>
      <c r="M36" s="6"/>
      <c r="N36" s="6"/>
      <c r="O36" s="6"/>
      <c r="P36" s="6"/>
      <c r="Q36" s="712"/>
      <c r="R36" s="712"/>
    </row>
    <row r="37" spans="1:18" s="134" customFormat="1" ht="42" customHeight="1">
      <c r="A37" s="1140" t="s">
        <v>420</v>
      </c>
      <c r="B37" s="1140"/>
      <c r="C37" s="1140"/>
      <c r="D37" s="903"/>
      <c r="E37" s="112"/>
      <c r="F37" s="112"/>
      <c r="G37" s="112"/>
      <c r="H37" s="112"/>
      <c r="I37" s="112"/>
      <c r="J37" s="135"/>
      <c r="K37" s="135"/>
      <c r="L37" s="135"/>
      <c r="M37" s="135"/>
      <c r="N37" s="133"/>
      <c r="O37" s="133"/>
      <c r="P37" s="133"/>
      <c r="Q37" s="712"/>
      <c r="R37" s="712"/>
    </row>
    <row r="38" spans="1:18" ht="16.5" customHeight="1">
      <c r="A38" s="178"/>
      <c r="B38" s="178"/>
      <c r="C38" s="178"/>
      <c r="D38" s="178"/>
      <c r="E38" s="8"/>
      <c r="F38" s="8"/>
      <c r="G38" s="8"/>
      <c r="H38" s="8"/>
      <c r="I38" s="8"/>
      <c r="J38" s="12"/>
      <c r="K38" s="11"/>
      <c r="L38" s="12"/>
      <c r="M38" s="12"/>
      <c r="N38" s="11"/>
      <c r="O38" s="11"/>
      <c r="P38" s="6"/>
      <c r="Q38" s="712"/>
      <c r="R38" s="712"/>
    </row>
    <row r="39" spans="1:18" ht="35.25" customHeight="1">
      <c r="A39" s="1141" t="s">
        <v>426</v>
      </c>
      <c r="B39" s="1141"/>
      <c r="C39" s="1141"/>
      <c r="D39" s="177"/>
      <c r="E39" s="8"/>
      <c r="F39" s="8"/>
      <c r="G39" s="8"/>
      <c r="H39" s="8"/>
      <c r="I39" s="8"/>
      <c r="J39" s="13"/>
      <c r="K39" s="8"/>
      <c r="L39" s="13"/>
      <c r="M39" s="13"/>
      <c r="N39" s="6"/>
      <c r="O39" s="6"/>
      <c r="P39" s="6"/>
      <c r="Q39" s="712"/>
      <c r="R39" s="712"/>
    </row>
    <row r="40" spans="1:18" ht="12.75" customHeight="1">
      <c r="A40" s="177"/>
      <c r="B40" s="177"/>
      <c r="C40" s="177"/>
      <c r="D40" s="177"/>
      <c r="E40" s="8"/>
      <c r="F40" s="8"/>
      <c r="G40" s="8"/>
      <c r="H40" s="8"/>
      <c r="I40" s="8"/>
      <c r="J40" s="13"/>
      <c r="K40" s="8"/>
      <c r="L40" s="13"/>
      <c r="M40" s="13"/>
      <c r="N40" s="6"/>
      <c r="O40" s="6"/>
      <c r="P40" s="6"/>
      <c r="Q40" s="712"/>
      <c r="R40" s="712"/>
    </row>
    <row r="41" spans="1:18" ht="35.25" customHeight="1">
      <c r="A41" s="1142" t="s">
        <v>103</v>
      </c>
      <c r="B41" s="1141"/>
      <c r="C41" s="1141"/>
      <c r="D41" s="177"/>
      <c r="E41" s="8"/>
      <c r="F41" s="8"/>
      <c r="G41" s="8"/>
      <c r="H41" s="8"/>
      <c r="I41" s="8"/>
      <c r="J41" s="13"/>
      <c r="K41" s="8"/>
      <c r="L41" s="13"/>
      <c r="M41" s="13"/>
      <c r="N41" s="6"/>
      <c r="O41" s="6"/>
      <c r="P41" s="6"/>
      <c r="Q41" s="712"/>
      <c r="R41" s="712"/>
    </row>
    <row r="42" spans="1:18" ht="39.75" customHeight="1">
      <c r="A42" s="1141" t="s">
        <v>428</v>
      </c>
      <c r="B42" s="1141"/>
      <c r="C42" s="1141"/>
      <c r="D42" s="177"/>
      <c r="E42" s="14"/>
      <c r="F42" s="14"/>
      <c r="G42" s="14"/>
      <c r="H42" s="14"/>
      <c r="I42" s="14"/>
      <c r="J42" s="13"/>
      <c r="K42" s="6"/>
      <c r="L42" s="15"/>
      <c r="M42" s="15"/>
      <c r="N42" s="6"/>
      <c r="O42" s="6"/>
      <c r="P42" s="6"/>
      <c r="Q42" s="712"/>
      <c r="R42" s="712"/>
    </row>
    <row r="43" spans="1:18" ht="39.75" customHeight="1">
      <c r="A43" s="179" t="s">
        <v>553</v>
      </c>
      <c r="B43" s="179"/>
      <c r="C43" s="179"/>
      <c r="D43" s="179"/>
      <c r="E43" s="14"/>
      <c r="F43" s="14"/>
      <c r="G43" s="14"/>
      <c r="H43" s="14"/>
      <c r="I43" s="14"/>
      <c r="J43" s="14"/>
      <c r="K43" s="6"/>
      <c r="L43" s="15"/>
      <c r="M43" s="15"/>
      <c r="N43" s="6"/>
      <c r="O43" s="6"/>
      <c r="P43" s="6"/>
      <c r="Q43" s="712"/>
      <c r="R43" s="712"/>
    </row>
    <row r="44" spans="1:18" ht="15" customHeight="1">
      <c r="A44" s="1141"/>
      <c r="B44" s="1141"/>
      <c r="C44" s="1141"/>
      <c r="D44" s="1141"/>
      <c r="E44" s="1141"/>
      <c r="F44" s="1141"/>
      <c r="G44" s="1141"/>
      <c r="H44" s="1141"/>
      <c r="I44" s="1141"/>
      <c r="J44" s="1141"/>
      <c r="K44" s="1141"/>
      <c r="L44" s="15"/>
      <c r="M44" s="15"/>
      <c r="N44" s="6"/>
      <c r="O44" s="6"/>
      <c r="P44" s="6"/>
      <c r="Q44" s="712"/>
      <c r="R44" s="712"/>
    </row>
    <row r="45" spans="1:18" ht="26.25" customHeight="1">
      <c r="A45" s="177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5"/>
      <c r="M45" s="15"/>
      <c r="N45" s="6"/>
      <c r="O45" s="6"/>
      <c r="P45" s="6"/>
      <c r="Q45" s="712"/>
      <c r="R45" s="712"/>
    </row>
    <row r="46" spans="1:18" s="134" customFormat="1" ht="31.5" customHeight="1">
      <c r="A46" s="1145" t="s">
        <v>421</v>
      </c>
      <c r="B46" s="1145"/>
      <c r="C46" s="1145"/>
      <c r="D46" s="656"/>
      <c r="E46" s="132"/>
      <c r="F46" s="132"/>
      <c r="G46" s="132"/>
      <c r="H46" s="132"/>
      <c r="I46" s="132"/>
      <c r="J46" s="133"/>
      <c r="K46" s="133"/>
      <c r="L46" s="133"/>
      <c r="M46" s="133"/>
      <c r="N46" s="133"/>
      <c r="O46" s="133"/>
      <c r="P46" s="133"/>
      <c r="Q46" s="712"/>
      <c r="R46" s="712"/>
    </row>
    <row r="47" spans="1:18" ht="14.25" customHeight="1">
      <c r="A47" s="10"/>
      <c r="B47" s="1143"/>
      <c r="C47" s="1143"/>
      <c r="D47" s="1143"/>
      <c r="E47" s="1143"/>
      <c r="F47" s="1143"/>
      <c r="G47" s="11"/>
      <c r="H47" s="14"/>
      <c r="I47" s="14"/>
      <c r="J47" s="6"/>
      <c r="K47" s="6"/>
      <c r="L47" s="6"/>
      <c r="M47" s="6"/>
      <c r="N47" s="6"/>
      <c r="O47" s="6"/>
      <c r="P47" s="6"/>
      <c r="Q47" s="712"/>
      <c r="R47" s="712"/>
    </row>
    <row r="48" spans="1:18" ht="25.5">
      <c r="A48" s="1145" t="s">
        <v>554</v>
      </c>
      <c r="B48" s="1145"/>
      <c r="C48" s="1145"/>
      <c r="D48" s="656"/>
      <c r="E48" s="14"/>
      <c r="F48" s="14"/>
      <c r="G48" s="14"/>
      <c r="H48" s="14"/>
      <c r="I48" s="14"/>
      <c r="J48" s="6"/>
      <c r="K48" s="6"/>
      <c r="L48" s="6"/>
      <c r="M48" s="6"/>
      <c r="N48" s="6"/>
      <c r="O48" s="6"/>
      <c r="P48" s="6"/>
      <c r="Q48" s="712"/>
      <c r="R48" s="712"/>
    </row>
  </sheetData>
  <sheetProtection selectLockedCells="1" selectUnlockedCells="1"/>
  <mergeCells count="33">
    <mergeCell ref="A41:C41"/>
    <mergeCell ref="A28:C28"/>
    <mergeCell ref="A42:C42"/>
    <mergeCell ref="A23:C23"/>
    <mergeCell ref="A13:C13"/>
    <mergeCell ref="A39:C39"/>
    <mergeCell ref="P31:P32"/>
    <mergeCell ref="J26:J27"/>
    <mergeCell ref="A48:C48"/>
    <mergeCell ref="A44:K44"/>
    <mergeCell ref="C11:C12"/>
    <mergeCell ref="A9:C9"/>
    <mergeCell ref="A35:B35"/>
    <mergeCell ref="P11:P12"/>
    <mergeCell ref="B47:F47"/>
    <mergeCell ref="A46:C46"/>
    <mergeCell ref="A1:B1"/>
    <mergeCell ref="J11:J12"/>
    <mergeCell ref="K11:O11"/>
    <mergeCell ref="A4:B4"/>
    <mergeCell ref="A7:Q7"/>
    <mergeCell ref="A8:C8"/>
    <mergeCell ref="E11:I11"/>
    <mergeCell ref="A6:R6"/>
    <mergeCell ref="R11:R12"/>
    <mergeCell ref="Q11:Q12"/>
    <mergeCell ref="B11:B12"/>
    <mergeCell ref="A2:B2"/>
    <mergeCell ref="A3:B3"/>
    <mergeCell ref="A37:C37"/>
    <mergeCell ref="A33:C33"/>
    <mergeCell ref="A11:A12"/>
    <mergeCell ref="A17:C17"/>
  </mergeCells>
  <hyperlinks>
    <hyperlink ref="D14" r:id="rId1" display="im2611@yandex.ru "/>
    <hyperlink ref="D16" r:id="rId2" display="ntmec000123@ya.ru"/>
    <hyperlink ref="D22" r:id="rId3" display="gamkova72@mail.ru"/>
    <hyperlink ref="D29" r:id="rId4" display="mandryka-av@mail.ru"/>
    <hyperlink ref="D30" r:id="rId5" display="it_distant@mail.ru "/>
    <hyperlink ref="D31:D32" r:id="rId6" display="mandryka-av@mail.ru"/>
  </hyperlinks>
  <printOptions/>
  <pageMargins left="0.2701388888888889" right="0.12986111111111112" top="0.2798611111111111" bottom="0.3" header="0.5118055555555555" footer="0.5118055555555555"/>
  <pageSetup fitToHeight="1" fitToWidth="1" horizontalDpi="300" verticalDpi="300" orientation="landscape" paperSize="9" scale="31" r:id="rId9"/>
  <legacyDrawing r:id="rId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="50" zoomScaleNormal="75" zoomScaleSheetLayoutView="50" zoomScalePageLayoutView="0" workbookViewId="0" topLeftCell="A10">
      <selection activeCell="D22" sqref="D22"/>
    </sheetView>
  </sheetViews>
  <sheetFormatPr defaultColWidth="9.140625" defaultRowHeight="12.75"/>
  <cols>
    <col min="1" max="1" width="22.8515625" style="3" customWidth="1"/>
    <col min="2" max="2" width="83.00390625" style="4" customWidth="1"/>
    <col min="3" max="4" width="47.421875" style="4" customWidth="1"/>
    <col min="5" max="8" width="10.7109375" style="4" customWidth="1"/>
    <col min="9" max="9" width="14.421875" style="4" customWidth="1"/>
    <col min="10" max="10" width="11.140625" style="4" customWidth="1"/>
    <col min="11" max="13" width="10.7109375" style="4" customWidth="1"/>
    <col min="14" max="14" width="12.8515625" style="4" customWidth="1"/>
    <col min="15" max="15" width="12.140625" style="4" customWidth="1"/>
    <col min="16" max="16" width="11.7109375" style="4" customWidth="1"/>
    <col min="17" max="17" width="15.7109375" style="4" customWidth="1"/>
    <col min="18" max="18" width="17.421875" style="4" customWidth="1"/>
    <col min="19" max="16384" width="9.140625" style="4" customWidth="1"/>
  </cols>
  <sheetData>
    <row r="1" spans="1:4" ht="42" customHeight="1">
      <c r="A1" s="1095" t="s">
        <v>13</v>
      </c>
      <c r="B1" s="1095"/>
      <c r="C1" s="1"/>
      <c r="D1" s="1"/>
    </row>
    <row r="2" spans="1:4" ht="36" customHeight="1">
      <c r="A2" s="1095" t="s">
        <v>27</v>
      </c>
      <c r="B2" s="1095"/>
      <c r="C2" s="1"/>
      <c r="D2" s="1"/>
    </row>
    <row r="3" spans="1:4" ht="40.5" customHeight="1">
      <c r="A3" s="1095" t="s">
        <v>28</v>
      </c>
      <c r="B3" s="1095"/>
      <c r="C3" s="1"/>
      <c r="D3" s="1"/>
    </row>
    <row r="4" spans="1:4" ht="39" customHeight="1">
      <c r="A4" s="1095" t="s">
        <v>416</v>
      </c>
      <c r="B4" s="1095"/>
      <c r="C4" s="1"/>
      <c r="D4" s="1"/>
    </row>
    <row r="5" spans="1:4" ht="23.25">
      <c r="A5" s="217"/>
      <c r="B5" s="218"/>
      <c r="C5" s="1"/>
      <c r="D5" s="1"/>
    </row>
    <row r="6" spans="1:17" ht="48.75" customHeight="1">
      <c r="A6" s="1096" t="s">
        <v>432</v>
      </c>
      <c r="B6" s="1096"/>
      <c r="C6" s="1096"/>
      <c r="D6" s="1096"/>
      <c r="E6" s="1096"/>
      <c r="F6" s="1096"/>
      <c r="G6" s="1096"/>
      <c r="H6" s="1096"/>
      <c r="I6" s="1096"/>
      <c r="J6" s="1096"/>
      <c r="K6" s="1096"/>
      <c r="L6" s="1096"/>
      <c r="M6" s="1096"/>
      <c r="N6" s="1096"/>
      <c r="O6" s="1096"/>
      <c r="P6" s="1096"/>
      <c r="Q6" s="1096"/>
    </row>
    <row r="7" spans="1:17" ht="41.25" customHeight="1">
      <c r="A7" s="1097" t="s">
        <v>450</v>
      </c>
      <c r="B7" s="1097"/>
      <c r="C7" s="1097"/>
      <c r="D7" s="1097"/>
      <c r="E7" s="1097"/>
      <c r="F7" s="1097"/>
      <c r="G7" s="1097"/>
      <c r="H7" s="1097"/>
      <c r="I7" s="1097"/>
      <c r="J7" s="1097"/>
      <c r="K7" s="1097"/>
      <c r="L7" s="1097"/>
      <c r="M7" s="1097"/>
      <c r="N7" s="1097"/>
      <c r="O7" s="1097"/>
      <c r="P7" s="1097"/>
      <c r="Q7" s="1097"/>
    </row>
    <row r="8" spans="1:18" s="134" customFormat="1" ht="39.75" customHeight="1">
      <c r="A8" s="1098" t="s">
        <v>451</v>
      </c>
      <c r="B8" s="1098"/>
      <c r="C8" s="1098"/>
      <c r="D8" s="901"/>
      <c r="E8" s="142"/>
      <c r="F8" s="142"/>
      <c r="G8" s="142"/>
      <c r="H8" s="143"/>
      <c r="I8" s="143"/>
      <c r="J8" s="143"/>
      <c r="K8" s="143"/>
      <c r="L8" s="142"/>
      <c r="M8" s="142"/>
      <c r="N8" s="142"/>
      <c r="O8" s="142"/>
      <c r="P8" s="142"/>
      <c r="Q8" s="142"/>
      <c r="R8" s="4"/>
    </row>
    <row r="9" spans="1:18" s="134" customFormat="1" ht="39.75" customHeight="1">
      <c r="A9" s="1098" t="s">
        <v>633</v>
      </c>
      <c r="B9" s="1098"/>
      <c r="C9" s="1098"/>
      <c r="D9" s="1022" t="s">
        <v>618</v>
      </c>
      <c r="E9" s="142"/>
      <c r="F9" s="142"/>
      <c r="G9" s="142"/>
      <c r="H9" s="143"/>
      <c r="I9" s="143"/>
      <c r="J9" s="143"/>
      <c r="K9" s="143"/>
      <c r="L9" s="142"/>
      <c r="M9" s="142"/>
      <c r="N9" s="142"/>
      <c r="O9" s="142"/>
      <c r="P9" s="142"/>
      <c r="Q9" s="142"/>
      <c r="R9" s="4"/>
    </row>
    <row r="10" spans="1:17" ht="21" thickBot="1">
      <c r="A10" s="2"/>
      <c r="B10" s="5"/>
      <c r="C10" s="5"/>
      <c r="D10" s="94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8" ht="42" customHeight="1" thickBot="1">
      <c r="A11" s="1101" t="s">
        <v>0</v>
      </c>
      <c r="B11" s="1101" t="s">
        <v>14</v>
      </c>
      <c r="C11" s="1103" t="s">
        <v>5</v>
      </c>
      <c r="D11" s="1037"/>
      <c r="E11" s="1105" t="s">
        <v>130</v>
      </c>
      <c r="F11" s="1106"/>
      <c r="G11" s="1106"/>
      <c r="H11" s="1106"/>
      <c r="I11" s="1191"/>
      <c r="J11" s="1190" t="s">
        <v>1</v>
      </c>
      <c r="K11" s="1105" t="s">
        <v>131</v>
      </c>
      <c r="L11" s="1111"/>
      <c r="M11" s="1111"/>
      <c r="N11" s="1111"/>
      <c r="O11" s="1113"/>
      <c r="P11" s="1114" t="s">
        <v>1</v>
      </c>
      <c r="Q11" s="1115" t="s">
        <v>6</v>
      </c>
      <c r="R11" s="1117" t="s">
        <v>8</v>
      </c>
    </row>
    <row r="12" spans="1:18" ht="120" customHeight="1" thickBot="1">
      <c r="A12" s="1102"/>
      <c r="B12" s="1102"/>
      <c r="C12" s="1104"/>
      <c r="D12" s="1038" t="s">
        <v>594</v>
      </c>
      <c r="E12" s="719" t="s">
        <v>10</v>
      </c>
      <c r="F12" s="720" t="s">
        <v>11</v>
      </c>
      <c r="G12" s="721" t="s">
        <v>536</v>
      </c>
      <c r="H12" s="720" t="s">
        <v>12</v>
      </c>
      <c r="I12" s="682" t="s">
        <v>7</v>
      </c>
      <c r="J12" s="1109"/>
      <c r="K12" s="719" t="s">
        <v>10</v>
      </c>
      <c r="L12" s="720" t="s">
        <v>11</v>
      </c>
      <c r="M12" s="721" t="s">
        <v>536</v>
      </c>
      <c r="N12" s="720" t="s">
        <v>12</v>
      </c>
      <c r="O12" s="682" t="s">
        <v>7</v>
      </c>
      <c r="P12" s="1109"/>
      <c r="Q12" s="1116"/>
      <c r="R12" s="1118"/>
    </row>
    <row r="13" spans="1:18" ht="34.5" customHeight="1" thickBot="1">
      <c r="A13" s="1119" t="s">
        <v>132</v>
      </c>
      <c r="B13" s="1120"/>
      <c r="C13" s="1120"/>
      <c r="D13" s="1039"/>
      <c r="E13" s="665"/>
      <c r="F13" s="666"/>
      <c r="G13" s="666"/>
      <c r="H13" s="666"/>
      <c r="I13" s="667"/>
      <c r="J13" s="539"/>
      <c r="K13" s="715"/>
      <c r="L13" s="716"/>
      <c r="M13" s="716"/>
      <c r="N13" s="717"/>
      <c r="O13" s="718"/>
      <c r="P13" s="539"/>
      <c r="Q13" s="216"/>
      <c r="R13" s="30"/>
    </row>
    <row r="14" spans="1:18" s="180" customFormat="1" ht="39" customHeight="1">
      <c r="A14" s="732" t="s">
        <v>133</v>
      </c>
      <c r="B14" s="219" t="s">
        <v>168</v>
      </c>
      <c r="C14" s="1044" t="s">
        <v>547</v>
      </c>
      <c r="D14" s="1040" t="s">
        <v>626</v>
      </c>
      <c r="E14" s="220">
        <v>4</v>
      </c>
      <c r="F14" s="221">
        <v>32</v>
      </c>
      <c r="G14" s="221"/>
      <c r="H14" s="221">
        <f>E14+F14</f>
        <v>36</v>
      </c>
      <c r="I14" s="222">
        <f>H14/16</f>
        <v>2.25</v>
      </c>
      <c r="J14" s="722" t="s">
        <v>18</v>
      </c>
      <c r="K14" s="223"/>
      <c r="L14" s="224">
        <v>81</v>
      </c>
      <c r="M14" s="224"/>
      <c r="N14" s="224">
        <f aca="true" t="shared" si="0" ref="N14:N20">K14+L14</f>
        <v>81</v>
      </c>
      <c r="O14" s="225">
        <f aca="true" t="shared" si="1" ref="O14:O20">N14/22</f>
        <v>3.6818181818181817</v>
      </c>
      <c r="P14" s="558" t="s">
        <v>18</v>
      </c>
      <c r="Q14" s="253">
        <f>R14</f>
        <v>117</v>
      </c>
      <c r="R14" s="258">
        <f aca="true" t="shared" si="2" ref="R14:R22">N14+H14</f>
        <v>117</v>
      </c>
    </row>
    <row r="15" spans="1:18" s="180" customFormat="1" ht="37.5" customHeight="1">
      <c r="A15" s="725" t="s">
        <v>134</v>
      </c>
      <c r="B15" s="230" t="s">
        <v>135</v>
      </c>
      <c r="C15" s="1031" t="s">
        <v>539</v>
      </c>
      <c r="D15" s="1033" t="s">
        <v>635</v>
      </c>
      <c r="E15" s="226">
        <v>20</v>
      </c>
      <c r="F15" s="227">
        <v>30</v>
      </c>
      <c r="G15" s="221"/>
      <c r="H15" s="221">
        <f>E15+F15</f>
        <v>50</v>
      </c>
      <c r="I15" s="222">
        <f aca="true" t="shared" si="3" ref="I15:I29">H15/16</f>
        <v>3.125</v>
      </c>
      <c r="J15" s="559" t="s">
        <v>18</v>
      </c>
      <c r="K15" s="226">
        <v>20</v>
      </c>
      <c r="L15" s="227">
        <v>86</v>
      </c>
      <c r="M15" s="221"/>
      <c r="N15" s="221">
        <f t="shared" si="0"/>
        <v>106</v>
      </c>
      <c r="O15" s="228">
        <f t="shared" si="1"/>
        <v>4.818181818181818</v>
      </c>
      <c r="P15" s="559" t="s">
        <v>17</v>
      </c>
      <c r="Q15" s="253">
        <f aca="true" t="shared" si="4" ref="Q15:Q21">R15</f>
        <v>156</v>
      </c>
      <c r="R15" s="259">
        <f t="shared" si="2"/>
        <v>156</v>
      </c>
    </row>
    <row r="16" spans="1:18" s="180" customFormat="1" ht="41.25" customHeight="1" thickBot="1">
      <c r="A16" s="732" t="s">
        <v>137</v>
      </c>
      <c r="B16" s="230" t="s">
        <v>138</v>
      </c>
      <c r="C16" s="1031" t="s">
        <v>540</v>
      </c>
      <c r="D16" s="1042" t="s">
        <v>612</v>
      </c>
      <c r="E16" s="226"/>
      <c r="F16" s="227"/>
      <c r="G16" s="221"/>
      <c r="H16" s="221"/>
      <c r="I16" s="222"/>
      <c r="J16" s="559"/>
      <c r="K16" s="226">
        <v>22</v>
      </c>
      <c r="L16" s="227">
        <v>56</v>
      </c>
      <c r="M16" s="221"/>
      <c r="N16" s="221">
        <f t="shared" si="0"/>
        <v>78</v>
      </c>
      <c r="O16" s="229">
        <f t="shared" si="1"/>
        <v>3.5454545454545454</v>
      </c>
      <c r="P16" s="559" t="s">
        <v>18</v>
      </c>
      <c r="Q16" s="253">
        <f t="shared" si="4"/>
        <v>78</v>
      </c>
      <c r="R16" s="259">
        <f t="shared" si="2"/>
        <v>78</v>
      </c>
    </row>
    <row r="17" spans="1:18" s="180" customFormat="1" ht="46.5" customHeight="1" thickBot="1">
      <c r="A17" s="725" t="s">
        <v>139</v>
      </c>
      <c r="B17" s="230" t="s">
        <v>2</v>
      </c>
      <c r="C17" s="1045" t="s">
        <v>68</v>
      </c>
      <c r="D17" s="1043" t="s">
        <v>614</v>
      </c>
      <c r="E17" s="226">
        <v>2</v>
      </c>
      <c r="F17" s="227">
        <v>50</v>
      </c>
      <c r="G17" s="221"/>
      <c r="H17" s="221">
        <f>E17+F17</f>
        <v>52</v>
      </c>
      <c r="I17" s="222">
        <f t="shared" si="3"/>
        <v>3.25</v>
      </c>
      <c r="J17" s="559" t="s">
        <v>18</v>
      </c>
      <c r="K17" s="226"/>
      <c r="L17" s="227">
        <v>65</v>
      </c>
      <c r="M17" s="221"/>
      <c r="N17" s="221">
        <f t="shared" si="0"/>
        <v>65</v>
      </c>
      <c r="O17" s="228">
        <f t="shared" si="1"/>
        <v>2.9545454545454546</v>
      </c>
      <c r="P17" s="559" t="s">
        <v>18</v>
      </c>
      <c r="Q17" s="253">
        <f t="shared" si="4"/>
        <v>117</v>
      </c>
      <c r="R17" s="259">
        <f t="shared" si="2"/>
        <v>117</v>
      </c>
    </row>
    <row r="18" spans="1:18" s="180" customFormat="1" ht="42" customHeight="1">
      <c r="A18" s="732" t="s">
        <v>140</v>
      </c>
      <c r="B18" s="230" t="s">
        <v>141</v>
      </c>
      <c r="C18" s="1045" t="s">
        <v>142</v>
      </c>
      <c r="D18" s="1036" t="s">
        <v>611</v>
      </c>
      <c r="E18" s="226"/>
      <c r="F18" s="227"/>
      <c r="G18" s="221"/>
      <c r="H18" s="221"/>
      <c r="I18" s="222"/>
      <c r="J18" s="559"/>
      <c r="K18" s="226">
        <v>20</v>
      </c>
      <c r="L18" s="227">
        <v>50</v>
      </c>
      <c r="M18" s="221"/>
      <c r="N18" s="221">
        <f t="shared" si="0"/>
        <v>70</v>
      </c>
      <c r="O18" s="229">
        <f t="shared" si="1"/>
        <v>3.1818181818181817</v>
      </c>
      <c r="P18" s="559" t="s">
        <v>18</v>
      </c>
      <c r="Q18" s="253">
        <f t="shared" si="4"/>
        <v>70</v>
      </c>
      <c r="R18" s="259">
        <f t="shared" si="2"/>
        <v>70</v>
      </c>
    </row>
    <row r="19" spans="1:18" s="180" customFormat="1" ht="36" customHeight="1">
      <c r="A19" s="725" t="s">
        <v>143</v>
      </c>
      <c r="B19" s="230" t="s">
        <v>144</v>
      </c>
      <c r="C19" s="1045" t="s">
        <v>326</v>
      </c>
      <c r="D19" s="1033" t="s">
        <v>620</v>
      </c>
      <c r="E19" s="226"/>
      <c r="F19" s="227">
        <v>48</v>
      </c>
      <c r="G19" s="221"/>
      <c r="H19" s="221">
        <f>E19+F19</f>
        <v>48</v>
      </c>
      <c r="I19" s="222">
        <f t="shared" si="3"/>
        <v>3</v>
      </c>
      <c r="J19" s="559" t="s">
        <v>18</v>
      </c>
      <c r="K19" s="226"/>
      <c r="L19" s="227">
        <v>24</v>
      </c>
      <c r="M19" s="221"/>
      <c r="N19" s="221">
        <f t="shared" si="0"/>
        <v>24</v>
      </c>
      <c r="O19" s="228">
        <f t="shared" si="1"/>
        <v>1.0909090909090908</v>
      </c>
      <c r="P19" s="559" t="s">
        <v>18</v>
      </c>
      <c r="Q19" s="253">
        <f t="shared" si="4"/>
        <v>72</v>
      </c>
      <c r="R19" s="259">
        <f t="shared" si="2"/>
        <v>72</v>
      </c>
    </row>
    <row r="20" spans="1:18" s="180" customFormat="1" ht="37.5" customHeight="1">
      <c r="A20" s="732" t="s">
        <v>145</v>
      </c>
      <c r="B20" s="230" t="s">
        <v>146</v>
      </c>
      <c r="C20" s="1045" t="s">
        <v>555</v>
      </c>
      <c r="D20" s="1033" t="s">
        <v>621</v>
      </c>
      <c r="E20" s="231"/>
      <c r="F20" s="232"/>
      <c r="G20" s="713"/>
      <c r="H20" s="221"/>
      <c r="I20" s="222"/>
      <c r="J20" s="559"/>
      <c r="K20" s="233"/>
      <c r="L20" s="234">
        <v>36</v>
      </c>
      <c r="M20" s="714"/>
      <c r="N20" s="221">
        <f t="shared" si="0"/>
        <v>36</v>
      </c>
      <c r="O20" s="229">
        <f t="shared" si="1"/>
        <v>1.6363636363636365</v>
      </c>
      <c r="P20" s="563" t="s">
        <v>18</v>
      </c>
      <c r="Q20" s="253">
        <f t="shared" si="4"/>
        <v>36</v>
      </c>
      <c r="R20" s="259">
        <f t="shared" si="2"/>
        <v>36</v>
      </c>
    </row>
    <row r="21" spans="1:18" s="180" customFormat="1" ht="42" customHeight="1">
      <c r="A21" s="725" t="s">
        <v>147</v>
      </c>
      <c r="B21" s="659" t="s">
        <v>148</v>
      </c>
      <c r="C21" s="1031" t="s">
        <v>70</v>
      </c>
      <c r="D21" s="1049" t="s">
        <v>622</v>
      </c>
      <c r="E21" s="226"/>
      <c r="F21" s="227">
        <v>72</v>
      </c>
      <c r="G21" s="227"/>
      <c r="H21" s="227">
        <f>E21+F21</f>
        <v>72</v>
      </c>
      <c r="I21" s="222">
        <f t="shared" si="3"/>
        <v>4.5</v>
      </c>
      <c r="J21" s="559" t="s">
        <v>17</v>
      </c>
      <c r="K21" s="226"/>
      <c r="L21" s="227"/>
      <c r="M21" s="227"/>
      <c r="N21" s="227"/>
      <c r="O21" s="228"/>
      <c r="P21" s="559"/>
      <c r="Q21" s="254">
        <f t="shared" si="4"/>
        <v>72</v>
      </c>
      <c r="R21" s="260">
        <f t="shared" si="2"/>
        <v>72</v>
      </c>
    </row>
    <row r="22" spans="1:18" s="180" customFormat="1" ht="48" customHeight="1" thickBot="1">
      <c r="A22" s="733" t="s">
        <v>149</v>
      </c>
      <c r="B22" s="658" t="s">
        <v>150</v>
      </c>
      <c r="C22" s="1046" t="s">
        <v>539</v>
      </c>
      <c r="D22" s="1034" t="s">
        <v>635</v>
      </c>
      <c r="E22" s="235"/>
      <c r="F22" s="236">
        <v>36</v>
      </c>
      <c r="G22" s="236"/>
      <c r="H22" s="236">
        <f>E22+F22</f>
        <v>36</v>
      </c>
      <c r="I22" s="229">
        <f t="shared" si="3"/>
        <v>2.25</v>
      </c>
      <c r="J22" s="560" t="s">
        <v>18</v>
      </c>
      <c r="K22" s="235"/>
      <c r="L22" s="236"/>
      <c r="M22" s="236"/>
      <c r="N22" s="236"/>
      <c r="O22" s="229"/>
      <c r="P22" s="560"/>
      <c r="Q22" s="253">
        <f>R22</f>
        <v>36</v>
      </c>
      <c r="R22" s="261">
        <f t="shared" si="2"/>
        <v>36</v>
      </c>
    </row>
    <row r="23" spans="1:18" s="180" customFormat="1" ht="34.5" customHeight="1" thickBot="1">
      <c r="A23" s="1185" t="s">
        <v>151</v>
      </c>
      <c r="B23" s="1186"/>
      <c r="C23" s="1192"/>
      <c r="D23" s="1041"/>
      <c r="E23" s="1032"/>
      <c r="F23" s="237"/>
      <c r="G23" s="237"/>
      <c r="H23" s="237"/>
      <c r="I23" s="245"/>
      <c r="J23" s="561"/>
      <c r="K23" s="238"/>
      <c r="L23" s="239"/>
      <c r="M23" s="239"/>
      <c r="N23" s="239"/>
      <c r="O23" s="225"/>
      <c r="P23" s="561"/>
      <c r="Q23" s="255"/>
      <c r="R23" s="262"/>
    </row>
    <row r="24" spans="1:18" s="180" customFormat="1" ht="45" customHeight="1">
      <c r="A24" s="723" t="s">
        <v>152</v>
      </c>
      <c r="B24" s="727" t="s">
        <v>153</v>
      </c>
      <c r="C24" s="1047"/>
      <c r="D24" s="318"/>
      <c r="E24" s="220">
        <v>20</v>
      </c>
      <c r="F24" s="221">
        <v>20</v>
      </c>
      <c r="G24" s="221"/>
      <c r="H24" s="221">
        <f>E24+F24</f>
        <v>40</v>
      </c>
      <c r="I24" s="222">
        <f t="shared" si="3"/>
        <v>2.5</v>
      </c>
      <c r="J24" s="562" t="s">
        <v>18</v>
      </c>
      <c r="K24" s="220">
        <v>39</v>
      </c>
      <c r="L24" s="221">
        <v>38</v>
      </c>
      <c r="M24" s="236"/>
      <c r="N24" s="236">
        <f>K24+L24</f>
        <v>77</v>
      </c>
      <c r="O24" s="225">
        <f>N24/22</f>
        <v>3.5</v>
      </c>
      <c r="P24" s="560" t="s">
        <v>17</v>
      </c>
      <c r="Q24" s="256">
        <f aca="true" t="shared" si="5" ref="Q24:Q29">R24</f>
        <v>117</v>
      </c>
      <c r="R24" s="261">
        <f aca="true" t="shared" si="6" ref="R24:R31">N24+H24</f>
        <v>117</v>
      </c>
    </row>
    <row r="25" spans="1:18" s="180" customFormat="1" ht="49.5" customHeight="1">
      <c r="A25" s="723" t="s">
        <v>155</v>
      </c>
      <c r="B25" s="728" t="s">
        <v>156</v>
      </c>
      <c r="C25" s="1031" t="s">
        <v>154</v>
      </c>
      <c r="D25" s="1050" t="s">
        <v>618</v>
      </c>
      <c r="E25" s="220">
        <v>21</v>
      </c>
      <c r="F25" s="221">
        <v>30</v>
      </c>
      <c r="G25" s="221"/>
      <c r="H25" s="221">
        <f>E25+F25</f>
        <v>51</v>
      </c>
      <c r="I25" s="222">
        <f t="shared" si="3"/>
        <v>3.1875</v>
      </c>
      <c r="J25" s="562" t="s">
        <v>18</v>
      </c>
      <c r="K25" s="220">
        <v>30</v>
      </c>
      <c r="L25" s="221">
        <v>114</v>
      </c>
      <c r="M25" s="221"/>
      <c r="N25" s="227">
        <f>K25+L25</f>
        <v>144</v>
      </c>
      <c r="O25" s="228">
        <f>N25/22</f>
        <v>6.545454545454546</v>
      </c>
      <c r="P25" s="559" t="s">
        <v>18</v>
      </c>
      <c r="Q25" s="254">
        <f t="shared" si="5"/>
        <v>195</v>
      </c>
      <c r="R25" s="260">
        <f t="shared" si="6"/>
        <v>195</v>
      </c>
    </row>
    <row r="26" spans="1:18" s="180" customFormat="1" ht="43.5" customHeight="1">
      <c r="A26" s="724" t="s">
        <v>157</v>
      </c>
      <c r="B26" s="729" t="s">
        <v>16</v>
      </c>
      <c r="C26" s="1031" t="s">
        <v>328</v>
      </c>
      <c r="D26" s="1035" t="s">
        <v>619</v>
      </c>
      <c r="E26" s="235">
        <v>56</v>
      </c>
      <c r="F26" s="236">
        <v>100</v>
      </c>
      <c r="G26" s="236"/>
      <c r="H26" s="236">
        <f>E26+F26</f>
        <v>156</v>
      </c>
      <c r="I26" s="222">
        <f t="shared" si="3"/>
        <v>9.75</v>
      </c>
      <c r="J26" s="560" t="s">
        <v>17</v>
      </c>
      <c r="K26" s="235"/>
      <c r="L26" s="236"/>
      <c r="M26" s="236"/>
      <c r="N26" s="236"/>
      <c r="O26" s="229"/>
      <c r="P26" s="560"/>
      <c r="Q26" s="253">
        <f t="shared" si="5"/>
        <v>156</v>
      </c>
      <c r="R26" s="261">
        <f t="shared" si="6"/>
        <v>156</v>
      </c>
    </row>
    <row r="27" spans="1:18" s="180" customFormat="1" ht="43.5" customHeight="1">
      <c r="A27" s="725" t="s">
        <v>158</v>
      </c>
      <c r="B27" s="230" t="s">
        <v>159</v>
      </c>
      <c r="C27" s="1048" t="s">
        <v>328</v>
      </c>
      <c r="D27" s="1036" t="s">
        <v>619</v>
      </c>
      <c r="E27" s="226"/>
      <c r="F27" s="227"/>
      <c r="G27" s="227"/>
      <c r="H27" s="227"/>
      <c r="I27" s="222"/>
      <c r="J27" s="559"/>
      <c r="K27" s="226"/>
      <c r="L27" s="227">
        <v>72</v>
      </c>
      <c r="M27" s="227"/>
      <c r="N27" s="227">
        <f>K27+L27</f>
        <v>72</v>
      </c>
      <c r="O27" s="228">
        <f>N27/22</f>
        <v>3.272727272727273</v>
      </c>
      <c r="P27" s="559" t="s">
        <v>17</v>
      </c>
      <c r="Q27" s="253">
        <f t="shared" si="5"/>
        <v>72</v>
      </c>
      <c r="R27" s="260">
        <f t="shared" si="6"/>
        <v>72</v>
      </c>
    </row>
    <row r="28" spans="1:18" s="180" customFormat="1" ht="48" customHeight="1">
      <c r="A28" s="725" t="s">
        <v>160</v>
      </c>
      <c r="B28" s="230" t="s">
        <v>161</v>
      </c>
      <c r="C28" s="1031" t="s">
        <v>162</v>
      </c>
      <c r="D28" s="1033" t="s">
        <v>604</v>
      </c>
      <c r="E28" s="226"/>
      <c r="F28" s="227"/>
      <c r="G28" s="227"/>
      <c r="H28" s="227"/>
      <c r="I28" s="222"/>
      <c r="J28" s="559"/>
      <c r="K28" s="226"/>
      <c r="L28" s="227">
        <v>36</v>
      </c>
      <c r="M28" s="227"/>
      <c r="N28" s="227">
        <f>K28+L28</f>
        <v>36</v>
      </c>
      <c r="O28" s="228">
        <f>N28/22</f>
        <v>1.6363636363636365</v>
      </c>
      <c r="P28" s="559" t="s">
        <v>18</v>
      </c>
      <c r="Q28" s="253">
        <f t="shared" si="5"/>
        <v>36</v>
      </c>
      <c r="R28" s="260">
        <f t="shared" si="6"/>
        <v>36</v>
      </c>
    </row>
    <row r="29" spans="1:18" s="180" customFormat="1" ht="49.5" customHeight="1" thickBot="1">
      <c r="A29" s="726" t="s">
        <v>163</v>
      </c>
      <c r="B29" s="730" t="s">
        <v>164</v>
      </c>
      <c r="C29" s="1046" t="s">
        <v>325</v>
      </c>
      <c r="D29" s="1034" t="s">
        <v>609</v>
      </c>
      <c r="E29" s="240"/>
      <c r="F29" s="241"/>
      <c r="G29" s="241"/>
      <c r="H29" s="241">
        <v>35</v>
      </c>
      <c r="I29" s="229">
        <f t="shared" si="3"/>
        <v>2.1875</v>
      </c>
      <c r="J29" s="559" t="s">
        <v>18</v>
      </c>
      <c r="K29" s="240"/>
      <c r="L29" s="241"/>
      <c r="M29" s="241"/>
      <c r="N29" s="241"/>
      <c r="O29" s="229"/>
      <c r="P29" s="563"/>
      <c r="Q29" s="253">
        <f t="shared" si="5"/>
        <v>35</v>
      </c>
      <c r="R29" s="263">
        <f t="shared" si="6"/>
        <v>35</v>
      </c>
    </row>
    <row r="30" spans="1:18" s="180" customFormat="1" ht="51" customHeight="1" thickBot="1">
      <c r="A30" s="1185" t="s">
        <v>165</v>
      </c>
      <c r="B30" s="1186"/>
      <c r="C30" s="1187"/>
      <c r="D30" s="1041"/>
      <c r="E30" s="1032"/>
      <c r="F30" s="237"/>
      <c r="G30" s="237"/>
      <c r="H30" s="237"/>
      <c r="I30" s="245"/>
      <c r="J30" s="561"/>
      <c r="K30" s="238"/>
      <c r="L30" s="239"/>
      <c r="M30" s="239"/>
      <c r="N30" s="239"/>
      <c r="O30" s="225"/>
      <c r="P30" s="561"/>
      <c r="Q30" s="257"/>
      <c r="R30" s="262">
        <f t="shared" si="6"/>
        <v>0</v>
      </c>
    </row>
    <row r="31" spans="1:18" s="180" customFormat="1" ht="45" customHeight="1" thickBot="1">
      <c r="A31" s="731" t="s">
        <v>166</v>
      </c>
      <c r="B31" s="242" t="s">
        <v>167</v>
      </c>
      <c r="C31" s="242"/>
      <c r="D31" s="675"/>
      <c r="E31" s="235"/>
      <c r="F31" s="236"/>
      <c r="G31" s="236"/>
      <c r="H31" s="236"/>
      <c r="I31" s="229"/>
      <c r="J31" s="561"/>
      <c r="K31" s="249"/>
      <c r="L31" s="250">
        <v>39</v>
      </c>
      <c r="M31" s="250"/>
      <c r="N31" s="250">
        <f>K31+L31</f>
        <v>39</v>
      </c>
      <c r="O31" s="225">
        <f>N31/22</f>
        <v>1.7727272727272727</v>
      </c>
      <c r="P31" s="561" t="s">
        <v>18</v>
      </c>
      <c r="Q31" s="255">
        <f>R31</f>
        <v>39</v>
      </c>
      <c r="R31" s="262">
        <f t="shared" si="6"/>
        <v>39</v>
      </c>
    </row>
    <row r="32" spans="1:18" s="553" customFormat="1" ht="43.5" customHeight="1" thickBot="1">
      <c r="A32" s="1188" t="s">
        <v>4</v>
      </c>
      <c r="B32" s="1189"/>
      <c r="C32" s="243"/>
      <c r="D32" s="243"/>
      <c r="E32" s="246">
        <f>SUM(E14:E27)</f>
        <v>123</v>
      </c>
      <c r="F32" s="247">
        <f>SUM(F14:F27)</f>
        <v>418</v>
      </c>
      <c r="G32" s="247"/>
      <c r="H32" s="247">
        <f>SUM(H14:H31)</f>
        <v>576</v>
      </c>
      <c r="I32" s="248">
        <f>SUM(I14:I31)</f>
        <v>36</v>
      </c>
      <c r="J32" s="564"/>
      <c r="K32" s="251">
        <f>SUM(K14:K27)</f>
        <v>131</v>
      </c>
      <c r="L32" s="251">
        <f>SUM(L14:L28)</f>
        <v>658</v>
      </c>
      <c r="M32" s="251"/>
      <c r="N32" s="251">
        <f>SUM(N14:N31)</f>
        <v>828</v>
      </c>
      <c r="O32" s="252">
        <f>SUM(O14:O27)</f>
        <v>34.22727272727273</v>
      </c>
      <c r="P32" s="564"/>
      <c r="Q32" s="557">
        <f>R32</f>
        <v>1404</v>
      </c>
      <c r="R32" s="244">
        <f>SUM(R14:R31)</f>
        <v>1404</v>
      </c>
    </row>
    <row r="33" spans="1:18" s="134" customFormat="1" ht="52.5" customHeight="1">
      <c r="A33" s="7"/>
      <c r="B33" s="8"/>
      <c r="C33" s="9"/>
      <c r="D33" s="9"/>
      <c r="E33" s="8"/>
      <c r="F33" s="8"/>
      <c r="G33" s="8"/>
      <c r="H33" s="7"/>
      <c r="I33" s="7"/>
      <c r="J33" s="6"/>
      <c r="K33" s="6"/>
      <c r="L33" s="6"/>
      <c r="M33" s="6"/>
      <c r="N33" s="6"/>
      <c r="O33" s="6"/>
      <c r="P33" s="6"/>
      <c r="Q33" s="6"/>
      <c r="R33" s="6"/>
    </row>
    <row r="34" spans="1:18" ht="34.5" customHeight="1">
      <c r="A34" s="1140" t="s">
        <v>420</v>
      </c>
      <c r="B34" s="1140"/>
      <c r="C34" s="1140"/>
      <c r="D34" s="903"/>
      <c r="E34" s="8"/>
      <c r="F34" s="8"/>
      <c r="G34" s="8"/>
      <c r="H34" s="8"/>
      <c r="I34" s="8"/>
      <c r="J34" s="190"/>
      <c r="K34" s="190"/>
      <c r="L34" s="190"/>
      <c r="M34" s="190"/>
      <c r="N34" s="6"/>
      <c r="O34" s="6"/>
      <c r="P34" s="6"/>
      <c r="Q34" s="6"/>
      <c r="R34" s="6"/>
    </row>
    <row r="35" spans="1:18" ht="37.5" customHeight="1">
      <c r="A35" s="10"/>
      <c r="B35" s="8"/>
      <c r="C35" s="8"/>
      <c r="D35" s="8"/>
      <c r="E35" s="8"/>
      <c r="F35" s="8"/>
      <c r="G35" s="8"/>
      <c r="H35" s="8"/>
      <c r="I35" s="8"/>
      <c r="J35" s="12"/>
      <c r="K35" s="11"/>
      <c r="L35" s="12"/>
      <c r="M35" s="12"/>
      <c r="N35" s="11"/>
      <c r="O35" s="11"/>
      <c r="P35" s="6"/>
      <c r="Q35" s="6"/>
      <c r="R35" s="6"/>
    </row>
    <row r="36" spans="1:18" ht="40.5" customHeight="1">
      <c r="A36" s="1145" t="s">
        <v>452</v>
      </c>
      <c r="B36" s="1145"/>
      <c r="C36" s="1145"/>
      <c r="D36" s="656"/>
      <c r="E36" s="8"/>
      <c r="F36" s="8"/>
      <c r="G36" s="8"/>
      <c r="H36" s="8"/>
      <c r="I36" s="8"/>
      <c r="J36" s="13"/>
      <c r="K36" s="8"/>
      <c r="L36" s="13"/>
      <c r="M36" s="13"/>
      <c r="N36" s="6"/>
      <c r="O36" s="6"/>
      <c r="P36" s="6"/>
      <c r="Q36" s="6"/>
      <c r="R36" s="6"/>
    </row>
    <row r="37" spans="1:18" ht="36.75" customHeight="1">
      <c r="A37" s="1145" t="s">
        <v>554</v>
      </c>
      <c r="B37" s="1145"/>
      <c r="C37" s="1145"/>
      <c r="D37" s="656"/>
      <c r="E37" s="14"/>
      <c r="F37" s="14"/>
      <c r="G37" s="14"/>
      <c r="H37" s="14"/>
      <c r="I37" s="14"/>
      <c r="J37" s="13"/>
      <c r="K37" s="6"/>
      <c r="L37" s="15"/>
      <c r="M37" s="15"/>
      <c r="N37" s="6"/>
      <c r="O37" s="6"/>
      <c r="P37" s="6"/>
      <c r="Q37" s="6"/>
      <c r="R37" s="6"/>
    </row>
    <row r="38" spans="1:18" s="134" customFormat="1" ht="42" customHeight="1">
      <c r="A38" s="191"/>
      <c r="B38" s="1143"/>
      <c r="C38" s="1143"/>
      <c r="D38" s="1143"/>
      <c r="E38" s="1143"/>
      <c r="F38" s="1143"/>
      <c r="G38" s="11"/>
      <c r="H38" s="11"/>
      <c r="I38" s="11"/>
      <c r="J38" s="6"/>
      <c r="K38" s="6"/>
      <c r="L38" s="6"/>
      <c r="M38" s="6"/>
      <c r="N38" s="6"/>
      <c r="O38" s="6"/>
      <c r="P38" s="6"/>
      <c r="Q38" s="6"/>
      <c r="R38" s="6"/>
    </row>
    <row r="39" spans="1:18" ht="19.5" customHeight="1">
      <c r="A39" s="10"/>
      <c r="B39" s="1143"/>
      <c r="C39" s="1143"/>
      <c r="D39" s="1143"/>
      <c r="E39" s="1143"/>
      <c r="F39" s="1143"/>
      <c r="G39" s="11"/>
      <c r="H39" s="14"/>
      <c r="I39" s="14"/>
      <c r="J39" s="6"/>
      <c r="K39" s="6"/>
      <c r="L39" s="6"/>
      <c r="M39" s="6"/>
      <c r="N39" s="6"/>
      <c r="O39" s="6"/>
      <c r="P39" s="6"/>
      <c r="Q39" s="6"/>
      <c r="R39" s="6"/>
    </row>
    <row r="40" spans="1:18" ht="20.25">
      <c r="A40" s="10"/>
      <c r="B40" s="1143"/>
      <c r="C40" s="1143"/>
      <c r="D40" s="1143"/>
      <c r="E40" s="1143"/>
      <c r="F40" s="1143"/>
      <c r="G40" s="11"/>
      <c r="H40" s="11"/>
      <c r="I40" s="11"/>
      <c r="J40" s="6"/>
      <c r="K40" s="6"/>
      <c r="L40" s="6"/>
      <c r="M40" s="6"/>
      <c r="N40" s="6"/>
      <c r="O40" s="6"/>
      <c r="P40" s="6"/>
      <c r="Q40" s="6"/>
      <c r="R40" s="6"/>
    </row>
    <row r="41" spans="1:18" ht="20.25">
      <c r="A41" s="10"/>
      <c r="B41" s="14"/>
      <c r="C41" s="14"/>
      <c r="D41" s="14"/>
      <c r="E41" s="14"/>
      <c r="F41" s="14"/>
      <c r="G41" s="14"/>
      <c r="H41" s="14"/>
      <c r="I41" s="14"/>
      <c r="J41" s="6"/>
      <c r="K41" s="6"/>
      <c r="L41" s="6"/>
      <c r="M41" s="6"/>
      <c r="N41" s="6"/>
      <c r="O41" s="6"/>
      <c r="P41" s="6"/>
      <c r="Q41" s="6"/>
      <c r="R41" s="6"/>
    </row>
  </sheetData>
  <sheetProtection selectLockedCells="1" selectUnlockedCells="1"/>
  <mergeCells count="27">
    <mergeCell ref="B40:F40"/>
    <mergeCell ref="A34:C34"/>
    <mergeCell ref="A36:C36"/>
    <mergeCell ref="A2:B2"/>
    <mergeCell ref="A3:B3"/>
    <mergeCell ref="A4:B4"/>
    <mergeCell ref="A6:Q6"/>
    <mergeCell ref="A7:Q7"/>
    <mergeCell ref="B39:F39"/>
    <mergeCell ref="A23:C23"/>
    <mergeCell ref="A30:C30"/>
    <mergeCell ref="A32:B32"/>
    <mergeCell ref="B38:F38"/>
    <mergeCell ref="J11:J12"/>
    <mergeCell ref="K11:O11"/>
    <mergeCell ref="E11:I11"/>
    <mergeCell ref="A37:C37"/>
    <mergeCell ref="P11:P12"/>
    <mergeCell ref="A1:B1"/>
    <mergeCell ref="Q11:Q12"/>
    <mergeCell ref="R11:R12"/>
    <mergeCell ref="A13:C13"/>
    <mergeCell ref="A8:C8"/>
    <mergeCell ref="A9:C9"/>
    <mergeCell ref="A11:A12"/>
    <mergeCell ref="B11:B12"/>
    <mergeCell ref="C11:C12"/>
  </mergeCells>
  <hyperlinks>
    <hyperlink ref="D14" r:id="rId1" display="ikohn.sdo@gmail.com"/>
    <hyperlink ref="D22" r:id="rId2" display="Nadezndanesterova1970@yandex.ru"/>
    <hyperlink ref="D15" r:id="rId3" display="Nadezndanesterova1970@yandex.ru"/>
    <hyperlink ref="D16" r:id="rId4" display="karina_kuchkarova@bk.ru"/>
    <hyperlink ref="D17" r:id="rId5" display="ntmec000123@ya.ru"/>
    <hyperlink ref="D18" r:id="rId6" display="smelev1953@gmail.com"/>
    <hyperlink ref="D19" r:id="rId7" display="shewelewa73@gmail.com "/>
    <hyperlink ref="D20" r:id="rId8" display="butakova.liana@list.ru"/>
    <hyperlink ref="D25" r:id="rId9" display="talan999@mail.ru "/>
    <hyperlink ref="D26" r:id="rId10" display="kolovrat1969@mail.ru"/>
    <hyperlink ref="D27" r:id="rId11" display="kolovrat1969@mail.ru"/>
    <hyperlink ref="D28" r:id="rId12" display="Cheremenina.Larisa@ya.ru"/>
    <hyperlink ref="D29" r:id="rId13" display="arigas17@gmail.com "/>
    <hyperlink ref="D9" r:id="rId14" display="talan999@mail.ru "/>
  </hyperlinks>
  <printOptions/>
  <pageMargins left="0.2701388888888889" right="0.12986111111111112" top="0.2798611111111111" bottom="0.3" header="0.5118055555555555" footer="0.5118055555555555"/>
  <pageSetup fitToHeight="1" fitToWidth="1" horizontalDpi="300" verticalDpi="300" orientation="landscape" paperSize="9" scale="34" r:id="rId17"/>
  <legacyDrawing r:id="rId1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view="pageBreakPreview" zoomScale="50" zoomScaleNormal="75" zoomScaleSheetLayoutView="50" zoomScalePageLayoutView="0" workbookViewId="0" topLeftCell="A13">
      <selection activeCell="D16" sqref="D16"/>
    </sheetView>
  </sheetViews>
  <sheetFormatPr defaultColWidth="9.140625" defaultRowHeight="12.75"/>
  <cols>
    <col min="1" max="1" width="22.8515625" style="3" customWidth="1"/>
    <col min="2" max="2" width="83.00390625" style="4" customWidth="1"/>
    <col min="3" max="3" width="47.421875" style="4" customWidth="1"/>
    <col min="4" max="4" width="54.8515625" style="4" customWidth="1"/>
    <col min="5" max="9" width="10.7109375" style="4" customWidth="1"/>
    <col min="10" max="10" width="14.421875" style="4" customWidth="1"/>
    <col min="11" max="11" width="11.140625" style="4" customWidth="1"/>
    <col min="12" max="15" width="10.7109375" style="4" customWidth="1"/>
    <col min="16" max="16" width="12.8515625" style="4" customWidth="1"/>
    <col min="17" max="17" width="12.140625" style="4" customWidth="1"/>
    <col min="18" max="18" width="11.7109375" style="4" customWidth="1"/>
    <col min="19" max="19" width="15.7109375" style="4" customWidth="1"/>
    <col min="20" max="20" width="17.421875" style="4" customWidth="1"/>
    <col min="21" max="16384" width="9.140625" style="4" customWidth="1"/>
  </cols>
  <sheetData>
    <row r="1" spans="1:4" ht="42" customHeight="1">
      <c r="A1" s="1207" t="s">
        <v>13</v>
      </c>
      <c r="B1" s="1207"/>
      <c r="C1" s="1"/>
      <c r="D1" s="1"/>
    </row>
    <row r="2" spans="1:4" ht="36" customHeight="1">
      <c r="A2" s="1207" t="s">
        <v>27</v>
      </c>
      <c r="B2" s="1207"/>
      <c r="C2" s="1"/>
      <c r="D2" s="1"/>
    </row>
    <row r="3" spans="1:4" ht="40.5" customHeight="1">
      <c r="A3" s="1207" t="s">
        <v>28</v>
      </c>
      <c r="B3" s="1207"/>
      <c r="C3" s="1"/>
      <c r="D3" s="1"/>
    </row>
    <row r="4" spans="1:4" ht="39" customHeight="1">
      <c r="A4" s="1207" t="s">
        <v>416</v>
      </c>
      <c r="B4" s="1207"/>
      <c r="C4" s="1"/>
      <c r="D4" s="1"/>
    </row>
    <row r="5" spans="2:4" ht="23.25">
      <c r="B5" s="16"/>
      <c r="C5" s="1"/>
      <c r="D5" s="1"/>
    </row>
    <row r="6" spans="1:19" ht="48.75" customHeight="1">
      <c r="A6" s="1096" t="s">
        <v>454</v>
      </c>
      <c r="B6" s="1096"/>
      <c r="C6" s="1096"/>
      <c r="D6" s="1096"/>
      <c r="E6" s="1096"/>
      <c r="F6" s="1096"/>
      <c r="G6" s="1096"/>
      <c r="H6" s="1096"/>
      <c r="I6" s="1096"/>
      <c r="J6" s="1096"/>
      <c r="K6" s="1096"/>
      <c r="L6" s="1096"/>
      <c r="M6" s="1096"/>
      <c r="N6" s="1096"/>
      <c r="O6" s="1096"/>
      <c r="P6" s="1096"/>
      <c r="Q6" s="1096"/>
      <c r="R6" s="1096"/>
      <c r="S6" s="1096"/>
    </row>
    <row r="7" spans="1:19" ht="41.25" customHeight="1">
      <c r="A7" s="1097" t="s">
        <v>453</v>
      </c>
      <c r="B7" s="1097"/>
      <c r="C7" s="1097"/>
      <c r="D7" s="1097"/>
      <c r="E7" s="1097"/>
      <c r="F7" s="1097"/>
      <c r="G7" s="1097"/>
      <c r="H7" s="1097"/>
      <c r="I7" s="1097"/>
      <c r="J7" s="1097"/>
      <c r="K7" s="1097"/>
      <c r="L7" s="1097"/>
      <c r="M7" s="1097"/>
      <c r="N7" s="1097"/>
      <c r="O7" s="1097"/>
      <c r="P7" s="1097"/>
      <c r="Q7" s="1097"/>
      <c r="R7" s="1097"/>
      <c r="S7" s="1097"/>
    </row>
    <row r="8" spans="1:20" s="134" customFormat="1" ht="39.75" customHeight="1">
      <c r="A8" s="1163" t="s">
        <v>560</v>
      </c>
      <c r="B8" s="1163"/>
      <c r="C8" s="1163"/>
      <c r="D8" s="904"/>
      <c r="E8" s="142"/>
      <c r="F8" s="142"/>
      <c r="G8" s="142"/>
      <c r="H8" s="142"/>
      <c r="I8" s="143"/>
      <c r="J8" s="143"/>
      <c r="K8" s="143"/>
      <c r="L8" s="143"/>
      <c r="M8" s="142"/>
      <c r="N8" s="142"/>
      <c r="O8" s="142"/>
      <c r="P8" s="142"/>
      <c r="Q8" s="142"/>
      <c r="R8" s="142"/>
      <c r="S8" s="142"/>
      <c r="T8" s="4"/>
    </row>
    <row r="9" spans="1:20" s="134" customFormat="1" ht="39.75" customHeight="1">
      <c r="A9" s="1163" t="s">
        <v>559</v>
      </c>
      <c r="B9" s="1163"/>
      <c r="C9" s="1163"/>
      <c r="D9" s="904" t="s">
        <v>638</v>
      </c>
      <c r="E9" s="142"/>
      <c r="F9" s="142"/>
      <c r="G9" s="142"/>
      <c r="H9" s="142"/>
      <c r="I9" s="143"/>
      <c r="J9" s="143"/>
      <c r="K9" s="143"/>
      <c r="L9" s="143"/>
      <c r="M9" s="142"/>
      <c r="N9" s="142"/>
      <c r="O9" s="142"/>
      <c r="P9" s="142"/>
      <c r="Q9" s="142"/>
      <c r="R9" s="142"/>
      <c r="S9" s="142"/>
      <c r="T9" s="4"/>
    </row>
    <row r="10" spans="1:19" ht="18.75" thickBot="1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20" ht="42" customHeight="1" thickBot="1">
      <c r="A11" s="1101" t="s">
        <v>0</v>
      </c>
      <c r="B11" s="1101" t="s">
        <v>14</v>
      </c>
      <c r="C11" s="1103" t="s">
        <v>5</v>
      </c>
      <c r="D11" s="915"/>
      <c r="E11" s="1105" t="s">
        <v>130</v>
      </c>
      <c r="F11" s="1106"/>
      <c r="G11" s="1106"/>
      <c r="H11" s="1106"/>
      <c r="I11" s="1106"/>
      <c r="J11" s="1191"/>
      <c r="K11" s="1108" t="s">
        <v>1</v>
      </c>
      <c r="L11" s="1105" t="s">
        <v>169</v>
      </c>
      <c r="M11" s="1111"/>
      <c r="N11" s="1111"/>
      <c r="O11" s="1111"/>
      <c r="P11" s="1111"/>
      <c r="Q11" s="1113"/>
      <c r="R11" s="1114" t="s">
        <v>1</v>
      </c>
      <c r="S11" s="1115" t="s">
        <v>6</v>
      </c>
      <c r="T11" s="1117" t="s">
        <v>8</v>
      </c>
    </row>
    <row r="12" spans="1:20" ht="120" customHeight="1" thickBot="1">
      <c r="A12" s="1102"/>
      <c r="B12" s="1102"/>
      <c r="C12" s="1104"/>
      <c r="D12" s="916" t="s">
        <v>594</v>
      </c>
      <c r="E12" s="719" t="s">
        <v>10</v>
      </c>
      <c r="F12" s="720" t="s">
        <v>11</v>
      </c>
      <c r="G12" s="720" t="s">
        <v>455</v>
      </c>
      <c r="H12" s="721" t="s">
        <v>536</v>
      </c>
      <c r="I12" s="720" t="s">
        <v>12</v>
      </c>
      <c r="J12" s="682" t="s">
        <v>7</v>
      </c>
      <c r="K12" s="1109"/>
      <c r="L12" s="719" t="s">
        <v>10</v>
      </c>
      <c r="M12" s="720" t="s">
        <v>11</v>
      </c>
      <c r="N12" s="720" t="s">
        <v>456</v>
      </c>
      <c r="O12" s="721" t="s">
        <v>536</v>
      </c>
      <c r="P12" s="720" t="s">
        <v>12</v>
      </c>
      <c r="Q12" s="682" t="s">
        <v>7</v>
      </c>
      <c r="R12" s="1109"/>
      <c r="S12" s="1116"/>
      <c r="T12" s="1118"/>
    </row>
    <row r="13" spans="1:20" ht="34.5" customHeight="1" thickBot="1">
      <c r="A13" s="1151" t="s">
        <v>19</v>
      </c>
      <c r="B13" s="1152"/>
      <c r="C13" s="1152"/>
      <c r="D13" s="1052"/>
      <c r="E13" s="735"/>
      <c r="F13" s="666"/>
      <c r="G13" s="666"/>
      <c r="H13" s="666"/>
      <c r="I13" s="666"/>
      <c r="J13" s="667"/>
      <c r="K13" s="62"/>
      <c r="L13" s="668"/>
      <c r="M13" s="669"/>
      <c r="N13" s="669"/>
      <c r="O13" s="669"/>
      <c r="P13" s="666"/>
      <c r="Q13" s="667"/>
      <c r="R13" s="62"/>
      <c r="S13" s="64"/>
      <c r="T13" s="30"/>
    </row>
    <row r="14" spans="1:20" s="180" customFormat="1" ht="39" customHeight="1" thickBot="1">
      <c r="A14" s="82" t="s">
        <v>109</v>
      </c>
      <c r="B14" s="20" t="s">
        <v>16</v>
      </c>
      <c r="C14" s="1051" t="s">
        <v>629</v>
      </c>
      <c r="D14" s="979" t="s">
        <v>631</v>
      </c>
      <c r="E14" s="47">
        <v>48</v>
      </c>
      <c r="F14" s="17"/>
      <c r="G14" s="32"/>
      <c r="H14" s="32"/>
      <c r="I14" s="32">
        <f>E14+F14</f>
        <v>48</v>
      </c>
      <c r="J14" s="50">
        <f>I14/16</f>
        <v>3</v>
      </c>
      <c r="K14" s="141" t="s">
        <v>17</v>
      </c>
      <c r="L14" s="47"/>
      <c r="M14" s="17"/>
      <c r="N14" s="32"/>
      <c r="O14" s="32"/>
      <c r="P14" s="32"/>
      <c r="Q14" s="264"/>
      <c r="R14" s="141"/>
      <c r="S14" s="153">
        <f>T14</f>
        <v>48</v>
      </c>
      <c r="T14" s="265">
        <f>P14+I14</f>
        <v>48</v>
      </c>
    </row>
    <row r="15" spans="1:20" s="180" customFormat="1" ht="37.5" customHeight="1" thickBot="1">
      <c r="A15" s="82" t="s">
        <v>112</v>
      </c>
      <c r="B15" s="79" t="s">
        <v>248</v>
      </c>
      <c r="C15" s="80" t="s">
        <v>547</v>
      </c>
      <c r="D15" s="919" t="s">
        <v>626</v>
      </c>
      <c r="E15" s="46"/>
      <c r="F15" s="32"/>
      <c r="G15" s="32"/>
      <c r="H15" s="32"/>
      <c r="I15" s="32"/>
      <c r="J15" s="50"/>
      <c r="K15" s="54"/>
      <c r="L15" s="46">
        <v>2</v>
      </c>
      <c r="M15" s="32">
        <v>40</v>
      </c>
      <c r="N15" s="32"/>
      <c r="O15" s="32"/>
      <c r="P15" s="32">
        <f>L15+M15</f>
        <v>42</v>
      </c>
      <c r="Q15" s="50">
        <f>P15/15</f>
        <v>2.8</v>
      </c>
      <c r="R15" s="54" t="s">
        <v>18</v>
      </c>
      <c r="S15" s="153">
        <f aca="true" t="shared" si="0" ref="S15:S32">T15</f>
        <v>42</v>
      </c>
      <c r="T15" s="154">
        <f>P15+I15</f>
        <v>42</v>
      </c>
    </row>
    <row r="16" spans="1:20" s="180" customFormat="1" ht="41.25" customHeight="1" thickBot="1">
      <c r="A16" s="99" t="s">
        <v>112</v>
      </c>
      <c r="B16" s="70" t="s">
        <v>2</v>
      </c>
      <c r="C16" s="520" t="s">
        <v>68</v>
      </c>
      <c r="D16" s="1053" t="s">
        <v>614</v>
      </c>
      <c r="E16" s="48">
        <v>2</v>
      </c>
      <c r="F16" s="23">
        <v>18</v>
      </c>
      <c r="G16" s="23"/>
      <c r="H16" s="23"/>
      <c r="I16" s="23">
        <f>E16+F16</f>
        <v>20</v>
      </c>
      <c r="J16" s="57">
        <f>I16/16</f>
        <v>1.25</v>
      </c>
      <c r="K16" s="55" t="s">
        <v>18</v>
      </c>
      <c r="L16" s="48"/>
      <c r="M16" s="23">
        <v>30</v>
      </c>
      <c r="N16" s="23"/>
      <c r="O16" s="23"/>
      <c r="P16" s="23">
        <f>L16+M16</f>
        <v>30</v>
      </c>
      <c r="Q16" s="57">
        <f>P16/15</f>
        <v>2</v>
      </c>
      <c r="R16" s="55" t="s">
        <v>18</v>
      </c>
      <c r="S16" s="148">
        <f t="shared" si="0"/>
        <v>50</v>
      </c>
      <c r="T16" s="156">
        <f>P16+I16</f>
        <v>50</v>
      </c>
    </row>
    <row r="17" spans="1:20" s="180" customFormat="1" ht="46.5" customHeight="1" thickBot="1">
      <c r="A17" s="1164" t="s">
        <v>20</v>
      </c>
      <c r="B17" s="1165"/>
      <c r="C17" s="1165"/>
      <c r="D17" s="1054"/>
      <c r="E17" s="37"/>
      <c r="F17" s="38"/>
      <c r="G17" s="38"/>
      <c r="H17" s="38"/>
      <c r="I17" s="38"/>
      <c r="J17" s="36"/>
      <c r="K17" s="56"/>
      <c r="L17" s="37"/>
      <c r="M17" s="38"/>
      <c r="N17" s="38"/>
      <c r="O17" s="38"/>
      <c r="P17" s="38"/>
      <c r="Q17" s="36"/>
      <c r="R17" s="56"/>
      <c r="S17" s="266"/>
      <c r="T17" s="150"/>
    </row>
    <row r="18" spans="1:20" s="180" customFormat="1" ht="49.5" customHeight="1" thickBot="1">
      <c r="A18" s="99" t="s">
        <v>21</v>
      </c>
      <c r="B18" s="277" t="s">
        <v>171</v>
      </c>
      <c r="C18" s="174" t="s">
        <v>69</v>
      </c>
      <c r="D18" s="981" t="s">
        <v>617</v>
      </c>
      <c r="E18" s="59"/>
      <c r="F18" s="39"/>
      <c r="G18" s="39"/>
      <c r="H18" s="39"/>
      <c r="I18" s="39"/>
      <c r="J18" s="57"/>
      <c r="K18" s="58"/>
      <c r="L18" s="59">
        <v>22</v>
      </c>
      <c r="M18" s="39">
        <v>70</v>
      </c>
      <c r="N18" s="39"/>
      <c r="O18" s="39"/>
      <c r="P18" s="39">
        <f>L18+M18</f>
        <v>92</v>
      </c>
      <c r="Q18" s="57">
        <f>P18/15</f>
        <v>6.133333333333334</v>
      </c>
      <c r="R18" s="58" t="s">
        <v>18</v>
      </c>
      <c r="S18" s="10">
        <f t="shared" si="0"/>
        <v>92</v>
      </c>
      <c r="T18" s="149">
        <f>P18+I18</f>
        <v>92</v>
      </c>
    </row>
    <row r="19" spans="1:20" s="180" customFormat="1" ht="36" customHeight="1" thickBot="1">
      <c r="A19" s="1164" t="s">
        <v>116</v>
      </c>
      <c r="B19" s="1165"/>
      <c r="C19" s="1165"/>
      <c r="D19" s="1054"/>
      <c r="E19" s="37"/>
      <c r="F19" s="38"/>
      <c r="G19" s="38"/>
      <c r="H19" s="38"/>
      <c r="I19" s="38"/>
      <c r="J19" s="36"/>
      <c r="K19" s="56"/>
      <c r="L19" s="37"/>
      <c r="M19" s="38"/>
      <c r="N19" s="38"/>
      <c r="O19" s="38"/>
      <c r="P19" s="38"/>
      <c r="Q19" s="36"/>
      <c r="R19" s="56"/>
      <c r="S19" s="266"/>
      <c r="T19" s="150"/>
    </row>
    <row r="20" spans="1:20" s="180" customFormat="1" ht="37.5" customHeight="1">
      <c r="A20" s="280" t="s">
        <v>37</v>
      </c>
      <c r="B20" s="278" t="s">
        <v>117</v>
      </c>
      <c r="C20" s="164" t="s">
        <v>118</v>
      </c>
      <c r="D20" s="974" t="s">
        <v>636</v>
      </c>
      <c r="E20" s="46">
        <v>42</v>
      </c>
      <c r="F20" s="32"/>
      <c r="G20" s="32"/>
      <c r="H20" s="32"/>
      <c r="I20" s="32">
        <f>E20+F20</f>
        <v>42</v>
      </c>
      <c r="J20" s="50">
        <f aca="true" t="shared" si="1" ref="J20:J25">I20/16</f>
        <v>2.625</v>
      </c>
      <c r="K20" s="54" t="s">
        <v>18</v>
      </c>
      <c r="L20" s="46">
        <v>24</v>
      </c>
      <c r="M20" s="32">
        <v>28</v>
      </c>
      <c r="N20" s="32"/>
      <c r="O20" s="32"/>
      <c r="P20" s="32">
        <f>L20+M20</f>
        <v>52</v>
      </c>
      <c r="Q20" s="50">
        <f>P20/15</f>
        <v>3.466666666666667</v>
      </c>
      <c r="R20" s="54" t="s">
        <v>18</v>
      </c>
      <c r="S20" s="151">
        <f t="shared" si="0"/>
        <v>94</v>
      </c>
      <c r="T20" s="154">
        <f aca="true" t="shared" si="2" ref="T20:T25">P20+I20</f>
        <v>94</v>
      </c>
    </row>
    <row r="21" spans="1:20" s="180" customFormat="1" ht="42" customHeight="1">
      <c r="A21" s="102" t="s">
        <v>25</v>
      </c>
      <c r="B21" s="279" t="s">
        <v>172</v>
      </c>
      <c r="C21" s="95" t="s">
        <v>118</v>
      </c>
      <c r="D21" s="921" t="s">
        <v>636</v>
      </c>
      <c r="E21" s="47">
        <v>18</v>
      </c>
      <c r="F21" s="17">
        <v>52</v>
      </c>
      <c r="G21" s="17"/>
      <c r="H21" s="17"/>
      <c r="I21" s="17">
        <f>E21+F21</f>
        <v>70</v>
      </c>
      <c r="J21" s="50">
        <f t="shared" si="1"/>
        <v>4.375</v>
      </c>
      <c r="K21" s="54" t="s">
        <v>18</v>
      </c>
      <c r="L21" s="47"/>
      <c r="M21" s="17"/>
      <c r="N21" s="17"/>
      <c r="O21" s="17"/>
      <c r="P21" s="32">
        <f>L21+M21</f>
        <v>0</v>
      </c>
      <c r="Q21" s="50">
        <f>P21/15</f>
        <v>0</v>
      </c>
      <c r="R21" s="54"/>
      <c r="S21" s="153">
        <f t="shared" si="0"/>
        <v>70</v>
      </c>
      <c r="T21" s="155">
        <f t="shared" si="2"/>
        <v>70</v>
      </c>
    </row>
    <row r="22" spans="1:20" s="180" customFormat="1" ht="48" customHeight="1">
      <c r="A22" s="102" t="s">
        <v>40</v>
      </c>
      <c r="B22" s="279" t="s">
        <v>121</v>
      </c>
      <c r="C22" s="95" t="s">
        <v>122</v>
      </c>
      <c r="D22" s="974" t="s">
        <v>637</v>
      </c>
      <c r="E22" s="47">
        <v>12</v>
      </c>
      <c r="F22" s="17">
        <v>36</v>
      </c>
      <c r="G22" s="17"/>
      <c r="H22" s="17"/>
      <c r="I22" s="17">
        <f>E22+F22</f>
        <v>48</v>
      </c>
      <c r="J22" s="50">
        <f t="shared" si="1"/>
        <v>3</v>
      </c>
      <c r="K22" s="54" t="s">
        <v>18</v>
      </c>
      <c r="L22" s="47">
        <v>50</v>
      </c>
      <c r="M22" s="17">
        <v>26</v>
      </c>
      <c r="N22" s="17"/>
      <c r="O22" s="17"/>
      <c r="P22" s="32">
        <f>L22+M22</f>
        <v>76</v>
      </c>
      <c r="Q22" s="50">
        <f>P22/15</f>
        <v>5.066666666666666</v>
      </c>
      <c r="R22" s="42" t="s">
        <v>17</v>
      </c>
      <c r="S22" s="153">
        <f t="shared" si="0"/>
        <v>124</v>
      </c>
      <c r="T22" s="155">
        <f t="shared" si="2"/>
        <v>124</v>
      </c>
    </row>
    <row r="23" spans="1:20" s="180" customFormat="1" ht="34.5" customHeight="1">
      <c r="A23" s="102" t="s">
        <v>120</v>
      </c>
      <c r="B23" s="279" t="s">
        <v>119</v>
      </c>
      <c r="C23" s="49" t="s">
        <v>142</v>
      </c>
      <c r="D23" s="95" t="s">
        <v>611</v>
      </c>
      <c r="E23" s="47">
        <v>32</v>
      </c>
      <c r="F23" s="17">
        <v>10</v>
      </c>
      <c r="G23" s="17"/>
      <c r="H23" s="17"/>
      <c r="I23" s="17">
        <f>E23+F23</f>
        <v>42</v>
      </c>
      <c r="J23" s="50">
        <f t="shared" si="1"/>
        <v>2.625</v>
      </c>
      <c r="K23" s="54" t="s">
        <v>18</v>
      </c>
      <c r="L23" s="47"/>
      <c r="M23" s="17"/>
      <c r="N23" s="17"/>
      <c r="O23" s="17"/>
      <c r="P23" s="32"/>
      <c r="Q23" s="50"/>
      <c r="R23" s="42"/>
      <c r="S23" s="153">
        <f t="shared" si="0"/>
        <v>42</v>
      </c>
      <c r="T23" s="155">
        <f t="shared" si="2"/>
        <v>42</v>
      </c>
    </row>
    <row r="24" spans="1:20" s="180" customFormat="1" ht="45" customHeight="1" thickBot="1">
      <c r="A24" s="102" t="s">
        <v>173</v>
      </c>
      <c r="B24" s="279" t="s">
        <v>41</v>
      </c>
      <c r="C24" s="664" t="s">
        <v>556</v>
      </c>
      <c r="D24" s="77" t="s">
        <v>628</v>
      </c>
      <c r="E24" s="47"/>
      <c r="F24" s="17"/>
      <c r="G24" s="17"/>
      <c r="H24" s="17"/>
      <c r="I24" s="17"/>
      <c r="J24" s="50"/>
      <c r="K24" s="42"/>
      <c r="L24" s="47">
        <v>20</v>
      </c>
      <c r="M24" s="17">
        <v>48</v>
      </c>
      <c r="N24" s="17"/>
      <c r="O24" s="17"/>
      <c r="P24" s="17">
        <f>L24+M24</f>
        <v>68</v>
      </c>
      <c r="Q24" s="50">
        <f>P24/15</f>
        <v>4.533333333333333</v>
      </c>
      <c r="R24" s="42" t="s">
        <v>18</v>
      </c>
      <c r="S24" s="153">
        <f t="shared" si="0"/>
        <v>68</v>
      </c>
      <c r="T24" s="155">
        <f t="shared" si="2"/>
        <v>68</v>
      </c>
    </row>
    <row r="25" spans="1:20" s="180" customFormat="1" ht="49.5" customHeight="1" thickBot="1">
      <c r="A25" s="281" t="s">
        <v>123</v>
      </c>
      <c r="B25" s="269" t="s">
        <v>124</v>
      </c>
      <c r="C25" s="126" t="s">
        <v>118</v>
      </c>
      <c r="D25" s="174" t="s">
        <v>636</v>
      </c>
      <c r="E25" s="48">
        <v>20</v>
      </c>
      <c r="F25" s="23">
        <v>34</v>
      </c>
      <c r="G25" s="23"/>
      <c r="H25" s="23"/>
      <c r="I25" s="23">
        <f>E25+F25</f>
        <v>54</v>
      </c>
      <c r="J25" s="57">
        <f t="shared" si="1"/>
        <v>3.375</v>
      </c>
      <c r="K25" s="42" t="s">
        <v>18</v>
      </c>
      <c r="L25" s="48"/>
      <c r="M25" s="23"/>
      <c r="N25" s="23"/>
      <c r="O25" s="23"/>
      <c r="P25" s="23"/>
      <c r="Q25" s="57"/>
      <c r="R25" s="55"/>
      <c r="S25" s="148">
        <f t="shared" si="0"/>
        <v>54</v>
      </c>
      <c r="T25" s="156">
        <f t="shared" si="2"/>
        <v>54</v>
      </c>
    </row>
    <row r="26" spans="1:20" s="180" customFormat="1" ht="43.5" customHeight="1" thickBot="1">
      <c r="A26" s="1204" t="s">
        <v>174</v>
      </c>
      <c r="B26" s="1205"/>
      <c r="C26" s="1206"/>
      <c r="D26" s="1055"/>
      <c r="E26" s="53"/>
      <c r="F26" s="38"/>
      <c r="G26" s="38"/>
      <c r="H26" s="38"/>
      <c r="I26" s="38"/>
      <c r="J26" s="51"/>
      <c r="K26" s="56"/>
      <c r="L26" s="37"/>
      <c r="M26" s="38"/>
      <c r="N26" s="38"/>
      <c r="O26" s="38"/>
      <c r="P26" s="38"/>
      <c r="Q26" s="36"/>
      <c r="R26" s="56" t="s">
        <v>180</v>
      </c>
      <c r="S26" s="266"/>
      <c r="T26" s="150"/>
    </row>
    <row r="27" spans="1:20" s="180" customFormat="1" ht="43.5" customHeight="1">
      <c r="A27" s="100" t="s">
        <v>23</v>
      </c>
      <c r="B27" s="72" t="s">
        <v>175</v>
      </c>
      <c r="C27" s="1198" t="s">
        <v>557</v>
      </c>
      <c r="D27" s="1201" t="s">
        <v>638</v>
      </c>
      <c r="E27" s="46">
        <v>64</v>
      </c>
      <c r="F27" s="32">
        <v>96</v>
      </c>
      <c r="G27" s="32">
        <v>6</v>
      </c>
      <c r="H27" s="32"/>
      <c r="I27" s="32">
        <f>E27+F27+G27</f>
        <v>166</v>
      </c>
      <c r="J27" s="50">
        <f>I27/16</f>
        <v>10.375</v>
      </c>
      <c r="K27" s="54" t="s">
        <v>29</v>
      </c>
      <c r="L27" s="46">
        <v>30</v>
      </c>
      <c r="M27" s="32">
        <v>46</v>
      </c>
      <c r="N27" s="39">
        <v>6</v>
      </c>
      <c r="O27" s="39"/>
      <c r="P27" s="39">
        <f>L27+M27+N27</f>
        <v>82</v>
      </c>
      <c r="Q27" s="50">
        <f>P27/15</f>
        <v>5.466666666666667</v>
      </c>
      <c r="R27" s="58" t="s">
        <v>17</v>
      </c>
      <c r="S27" s="10">
        <f t="shared" si="0"/>
        <v>248</v>
      </c>
      <c r="T27" s="149">
        <f>P27+I27</f>
        <v>248</v>
      </c>
    </row>
    <row r="28" spans="1:20" s="180" customFormat="1" ht="48" customHeight="1">
      <c r="A28" s="102" t="s">
        <v>176</v>
      </c>
      <c r="B28" s="66" t="s">
        <v>26</v>
      </c>
      <c r="C28" s="1199"/>
      <c r="D28" s="1202"/>
      <c r="E28" s="47"/>
      <c r="F28" s="17"/>
      <c r="G28" s="17"/>
      <c r="H28" s="17"/>
      <c r="I28" s="32"/>
      <c r="J28" s="50"/>
      <c r="K28" s="42"/>
      <c r="L28" s="47"/>
      <c r="M28" s="17"/>
      <c r="N28" s="17"/>
      <c r="O28" s="17">
        <v>36</v>
      </c>
      <c r="P28" s="17"/>
      <c r="Q28" s="50"/>
      <c r="R28" s="42" t="s">
        <v>18</v>
      </c>
      <c r="S28" s="153"/>
      <c r="T28" s="155"/>
    </row>
    <row r="29" spans="1:20" s="180" customFormat="1" ht="49.5" customHeight="1" thickBot="1">
      <c r="A29" s="102" t="s">
        <v>177</v>
      </c>
      <c r="B29" s="66" t="s">
        <v>24</v>
      </c>
      <c r="C29" s="1200"/>
      <c r="D29" s="1203"/>
      <c r="E29" s="48"/>
      <c r="F29" s="23"/>
      <c r="G29" s="23"/>
      <c r="H29" s="23"/>
      <c r="I29" s="39"/>
      <c r="J29" s="57"/>
      <c r="K29" s="55"/>
      <c r="L29" s="48"/>
      <c r="M29" s="23"/>
      <c r="N29" s="39"/>
      <c r="O29" s="39">
        <v>72</v>
      </c>
      <c r="P29" s="39"/>
      <c r="Q29" s="57"/>
      <c r="R29" s="58" t="s">
        <v>18</v>
      </c>
      <c r="S29" s="10"/>
      <c r="T29" s="149"/>
    </row>
    <row r="30" spans="1:20" s="180" customFormat="1" ht="51" customHeight="1" thickBot="1">
      <c r="A30" s="1195" t="s">
        <v>178</v>
      </c>
      <c r="B30" s="1196"/>
      <c r="C30" s="1197"/>
      <c r="D30" s="1062"/>
      <c r="E30" s="53"/>
      <c r="F30" s="38"/>
      <c r="G30" s="38"/>
      <c r="H30" s="38"/>
      <c r="I30" s="38"/>
      <c r="J30" s="51"/>
      <c r="K30" s="56"/>
      <c r="L30" s="37"/>
      <c r="M30" s="38"/>
      <c r="N30" s="38"/>
      <c r="O30" s="38"/>
      <c r="P30" s="38"/>
      <c r="Q30" s="36"/>
      <c r="R30" s="56" t="s">
        <v>17</v>
      </c>
      <c r="S30" s="266"/>
      <c r="T30" s="150"/>
    </row>
    <row r="31" spans="1:20" s="180" customFormat="1" ht="45" customHeight="1">
      <c r="A31" s="280" t="s">
        <v>89</v>
      </c>
      <c r="B31" s="267" t="s">
        <v>129</v>
      </c>
      <c r="C31" s="1208" t="s">
        <v>329</v>
      </c>
      <c r="D31" s="1210" t="s">
        <v>639</v>
      </c>
      <c r="E31" s="59">
        <v>10</v>
      </c>
      <c r="F31" s="39">
        <v>30</v>
      </c>
      <c r="G31" s="39"/>
      <c r="H31" s="39"/>
      <c r="I31" s="32">
        <f>E31+F31+G31</f>
        <v>40</v>
      </c>
      <c r="J31" s="50">
        <f>I31/16</f>
        <v>2.5</v>
      </c>
      <c r="K31" s="1154" t="s">
        <v>314</v>
      </c>
      <c r="L31" s="59">
        <v>12</v>
      </c>
      <c r="M31" s="39">
        <v>40</v>
      </c>
      <c r="N31" s="39"/>
      <c r="O31" s="39"/>
      <c r="P31" s="39">
        <f>L31+M31</f>
        <v>52</v>
      </c>
      <c r="Q31" s="50">
        <f>P31/15</f>
        <v>3.466666666666667</v>
      </c>
      <c r="R31" s="1154" t="s">
        <v>101</v>
      </c>
      <c r="S31" s="10">
        <f t="shared" si="0"/>
        <v>92</v>
      </c>
      <c r="T31" s="149">
        <f>P31+I31</f>
        <v>92</v>
      </c>
    </row>
    <row r="32" spans="1:20" s="180" customFormat="1" ht="43.5" customHeight="1" thickBot="1">
      <c r="A32" s="102" t="s">
        <v>90</v>
      </c>
      <c r="B32" s="268" t="s">
        <v>179</v>
      </c>
      <c r="C32" s="1209"/>
      <c r="D32" s="1211"/>
      <c r="E32" s="47">
        <v>20</v>
      </c>
      <c r="F32" s="17">
        <v>26</v>
      </c>
      <c r="G32" s="17"/>
      <c r="H32" s="17"/>
      <c r="I32" s="32">
        <f>E32+F32+G32</f>
        <v>46</v>
      </c>
      <c r="J32" s="50">
        <f>I32/16</f>
        <v>2.875</v>
      </c>
      <c r="K32" s="1153"/>
      <c r="L32" s="19"/>
      <c r="M32" s="17">
        <v>46</v>
      </c>
      <c r="N32" s="17"/>
      <c r="O32" s="17"/>
      <c r="P32" s="17">
        <f>L32+M32</f>
        <v>46</v>
      </c>
      <c r="Q32" s="50">
        <f>P32/15</f>
        <v>3.066666666666667</v>
      </c>
      <c r="R32" s="1153"/>
      <c r="S32" s="153">
        <f t="shared" si="0"/>
        <v>92</v>
      </c>
      <c r="T32" s="155">
        <f>P32+I32</f>
        <v>92</v>
      </c>
    </row>
    <row r="33" spans="1:20" s="134" customFormat="1" ht="46.5" customHeight="1">
      <c r="A33" s="102" t="s">
        <v>92</v>
      </c>
      <c r="B33" s="20" t="s">
        <v>26</v>
      </c>
      <c r="C33" s="1059" t="s">
        <v>558</v>
      </c>
      <c r="D33" s="1063" t="s">
        <v>638</v>
      </c>
      <c r="E33" s="47"/>
      <c r="F33" s="17"/>
      <c r="G33" s="17"/>
      <c r="H33" s="17"/>
      <c r="I33" s="32"/>
      <c r="J33" s="50"/>
      <c r="K33" s="42"/>
      <c r="L33" s="19"/>
      <c r="M33" s="17"/>
      <c r="N33" s="17"/>
      <c r="O33" s="17">
        <v>36</v>
      </c>
      <c r="P33" s="17"/>
      <c r="Q33" s="50"/>
      <c r="R33" s="1129" t="s">
        <v>18</v>
      </c>
      <c r="S33" s="153"/>
      <c r="T33" s="155"/>
    </row>
    <row r="34" spans="1:20" ht="46.5" customHeight="1" thickBot="1">
      <c r="A34" s="281" t="s">
        <v>93</v>
      </c>
      <c r="B34" s="269" t="s">
        <v>24</v>
      </c>
      <c r="C34" s="1060"/>
      <c r="D34" s="1061"/>
      <c r="E34" s="59"/>
      <c r="F34" s="39"/>
      <c r="G34" s="39"/>
      <c r="H34" s="39"/>
      <c r="I34" s="32"/>
      <c r="J34" s="50"/>
      <c r="K34" s="58"/>
      <c r="L34" s="59"/>
      <c r="M34" s="39"/>
      <c r="N34" s="39"/>
      <c r="O34" s="39">
        <v>144</v>
      </c>
      <c r="P34" s="39"/>
      <c r="Q34" s="50"/>
      <c r="R34" s="1130"/>
      <c r="S34" s="10"/>
      <c r="T34" s="149"/>
    </row>
    <row r="35" spans="1:20" ht="42" customHeight="1" thickBot="1">
      <c r="A35" s="1193" t="s">
        <v>4</v>
      </c>
      <c r="B35" s="1194"/>
      <c r="C35" s="270"/>
      <c r="D35" s="270"/>
      <c r="E35" s="282">
        <f aca="true" t="shared" si="3" ref="E35:J35">SUM(E14:E34)</f>
        <v>268</v>
      </c>
      <c r="F35" s="193">
        <f t="shared" si="3"/>
        <v>302</v>
      </c>
      <c r="G35" s="193">
        <f t="shared" si="3"/>
        <v>6</v>
      </c>
      <c r="H35" s="193">
        <f t="shared" si="3"/>
        <v>0</v>
      </c>
      <c r="I35" s="193">
        <f t="shared" si="3"/>
        <v>576</v>
      </c>
      <c r="J35" s="193">
        <f t="shared" si="3"/>
        <v>36</v>
      </c>
      <c r="K35" s="91"/>
      <c r="L35" s="196">
        <f aca="true" t="shared" si="4" ref="L35:Q35">SUM(L14:L34)</f>
        <v>160</v>
      </c>
      <c r="M35" s="91">
        <f t="shared" si="4"/>
        <v>374</v>
      </c>
      <c r="N35" s="91">
        <f t="shared" si="4"/>
        <v>6</v>
      </c>
      <c r="O35" s="91">
        <f t="shared" si="4"/>
        <v>288</v>
      </c>
      <c r="P35" s="91">
        <f t="shared" si="4"/>
        <v>540</v>
      </c>
      <c r="Q35" s="91">
        <f t="shared" si="4"/>
        <v>36.00000000000001</v>
      </c>
      <c r="R35" s="91"/>
      <c r="S35" s="93">
        <f>SUM(S14:S34)</f>
        <v>1116</v>
      </c>
      <c r="T35" s="93">
        <f>SUM(T14:T34)</f>
        <v>1116</v>
      </c>
    </row>
    <row r="36" spans="1:20" ht="40.5" customHeight="1">
      <c r="A36" s="7"/>
      <c r="B36" s="8"/>
      <c r="C36" s="9"/>
      <c r="D36" s="9"/>
      <c r="E36" s="8"/>
      <c r="F36" s="8"/>
      <c r="G36" s="8"/>
      <c r="H36" s="8"/>
      <c r="I36" s="7"/>
      <c r="J36" s="7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36.75" customHeight="1">
      <c r="A37" s="1140" t="s">
        <v>420</v>
      </c>
      <c r="B37" s="1140"/>
      <c r="C37" s="1140"/>
      <c r="D37" s="1140"/>
      <c r="E37" s="1140"/>
      <c r="F37" s="8"/>
      <c r="G37" s="8"/>
      <c r="H37" s="8"/>
      <c r="I37" s="8"/>
      <c r="J37" s="8"/>
      <c r="K37" s="190"/>
      <c r="L37" s="190"/>
      <c r="M37" s="190"/>
      <c r="N37" s="190"/>
      <c r="O37" s="190"/>
      <c r="P37" s="6"/>
      <c r="Q37" s="6"/>
      <c r="R37" s="6"/>
      <c r="S37" s="6"/>
      <c r="T37" s="6"/>
    </row>
    <row r="38" spans="1:20" s="134" customFormat="1" ht="21" customHeight="1">
      <c r="A38" s="10"/>
      <c r="B38" s="10"/>
      <c r="C38" s="8"/>
      <c r="D38" s="8"/>
      <c r="E38" s="8"/>
      <c r="F38" s="8"/>
      <c r="G38" s="8"/>
      <c r="H38" s="8"/>
      <c r="I38" s="8"/>
      <c r="J38" s="8"/>
      <c r="K38" s="12"/>
      <c r="L38" s="11"/>
      <c r="M38" s="12"/>
      <c r="N38" s="12"/>
      <c r="O38" s="12"/>
      <c r="P38" s="11"/>
      <c r="Q38" s="11"/>
      <c r="R38" s="6"/>
      <c r="S38" s="6"/>
      <c r="T38" s="6"/>
    </row>
    <row r="39" spans="1:20" ht="49.5" customHeight="1">
      <c r="A39" s="1145" t="s">
        <v>421</v>
      </c>
      <c r="B39" s="1145"/>
      <c r="C39" s="1145"/>
      <c r="D39" s="1145"/>
      <c r="E39" s="1145"/>
      <c r="F39" s="8"/>
      <c r="G39" s="8"/>
      <c r="H39" s="8"/>
      <c r="I39" s="8"/>
      <c r="J39" s="8"/>
      <c r="K39" s="13"/>
      <c r="L39" s="8"/>
      <c r="M39" s="13"/>
      <c r="N39" s="13"/>
      <c r="O39" s="13"/>
      <c r="P39" s="6"/>
      <c r="Q39" s="6"/>
      <c r="R39" s="6"/>
      <c r="S39" s="6"/>
      <c r="T39" s="6"/>
    </row>
    <row r="40" spans="1:20" ht="43.5" customHeight="1">
      <c r="A40" s="1145" t="s">
        <v>457</v>
      </c>
      <c r="B40" s="1145"/>
      <c r="C40" s="1145"/>
      <c r="D40" s="1145"/>
      <c r="E40" s="1145"/>
      <c r="F40" s="14"/>
      <c r="G40" s="14"/>
      <c r="H40" s="14"/>
      <c r="I40" s="14"/>
      <c r="J40" s="14"/>
      <c r="K40" s="13"/>
      <c r="L40" s="6"/>
      <c r="M40" s="15"/>
      <c r="N40" s="15"/>
      <c r="O40" s="15"/>
      <c r="P40" s="6"/>
      <c r="Q40" s="6"/>
      <c r="R40" s="6"/>
      <c r="S40" s="6"/>
      <c r="T40" s="6"/>
    </row>
    <row r="41" spans="1:20" ht="20.25">
      <c r="A41" s="191"/>
      <c r="B41" s="1143"/>
      <c r="C41" s="1143"/>
      <c r="D41" s="1143"/>
      <c r="E41" s="1143"/>
      <c r="F41" s="1143"/>
      <c r="G41" s="11"/>
      <c r="H41" s="11"/>
      <c r="I41" s="11"/>
      <c r="J41" s="11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20.25">
      <c r="A42" s="10"/>
      <c r="B42" s="1143"/>
      <c r="C42" s="1143"/>
      <c r="D42" s="1143"/>
      <c r="E42" s="1143"/>
      <c r="F42" s="1143"/>
      <c r="G42" s="11"/>
      <c r="H42" s="11"/>
      <c r="I42" s="14"/>
      <c r="J42" s="14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20.25">
      <c r="A43" s="10"/>
      <c r="B43" s="1143"/>
      <c r="C43" s="1143"/>
      <c r="D43" s="1143"/>
      <c r="E43" s="1143"/>
      <c r="F43" s="1143"/>
      <c r="G43" s="11"/>
      <c r="H43" s="11"/>
      <c r="I43" s="11"/>
      <c r="J43" s="11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20.25">
      <c r="A44" s="10"/>
      <c r="B44" s="14"/>
      <c r="C44" s="14"/>
      <c r="D44" s="14"/>
      <c r="E44" s="14"/>
      <c r="F44" s="14"/>
      <c r="G44" s="14"/>
      <c r="H44" s="14"/>
      <c r="I44" s="14"/>
      <c r="J44" s="14"/>
      <c r="K44" s="6"/>
      <c r="L44" s="6"/>
      <c r="M44" s="6"/>
      <c r="N44" s="6"/>
      <c r="O44" s="6"/>
      <c r="P44" s="6"/>
      <c r="Q44" s="6"/>
      <c r="R44" s="6"/>
      <c r="S44" s="6"/>
      <c r="T44" s="6"/>
    </row>
  </sheetData>
  <sheetProtection selectLockedCells="1" selectUnlockedCells="1"/>
  <mergeCells count="36">
    <mergeCell ref="R31:R32"/>
    <mergeCell ref="R33:R34"/>
    <mergeCell ref="A1:B1"/>
    <mergeCell ref="L11:Q11"/>
    <mergeCell ref="R11:R12"/>
    <mergeCell ref="A13:C13"/>
    <mergeCell ref="A7:S7"/>
    <mergeCell ref="C11:C12"/>
    <mergeCell ref="S11:S12"/>
    <mergeCell ref="A2:B2"/>
    <mergeCell ref="A3:B3"/>
    <mergeCell ref="A4:B4"/>
    <mergeCell ref="A6:S6"/>
    <mergeCell ref="T11:T12"/>
    <mergeCell ref="A8:C8"/>
    <mergeCell ref="A9:C9"/>
    <mergeCell ref="A11:A12"/>
    <mergeCell ref="B11:B12"/>
    <mergeCell ref="K11:K12"/>
    <mergeCell ref="E11:J11"/>
    <mergeCell ref="B43:F43"/>
    <mergeCell ref="A26:C26"/>
    <mergeCell ref="A39:E39"/>
    <mergeCell ref="A40:E40"/>
    <mergeCell ref="A17:C17"/>
    <mergeCell ref="K31:K32"/>
    <mergeCell ref="A19:C19"/>
    <mergeCell ref="B41:F41"/>
    <mergeCell ref="B42:F42"/>
    <mergeCell ref="A35:B35"/>
    <mergeCell ref="A30:C30"/>
    <mergeCell ref="A37:E37"/>
    <mergeCell ref="C27:C29"/>
    <mergeCell ref="D27:D29"/>
    <mergeCell ref="C31:C32"/>
    <mergeCell ref="D31:D32"/>
  </mergeCells>
  <hyperlinks>
    <hyperlink ref="D15" r:id="rId1" display="ikohn.sdo@gmail.com"/>
    <hyperlink ref="D16" r:id="rId2" display="ntmec000123@ya.ru"/>
    <hyperlink ref="D18" r:id="rId3" display="it_distant@mail.ru "/>
    <hyperlink ref="D20" r:id="rId4" display="zakusilova_ma@mail.ru "/>
    <hyperlink ref="D22" r:id="rId5" display="mankunyanets@yandex.ru "/>
    <hyperlink ref="D21" r:id="rId6" display="zakusilova_ma@mail.ru "/>
    <hyperlink ref="D27" r:id="rId7" display="Stylephotoekb@gmail.com"/>
    <hyperlink ref="D31" r:id="rId8" display="kino.doc@mail.ru "/>
    <hyperlink ref="D33" r:id="rId9" display="Stylephotoekb@gmail.com"/>
    <hyperlink ref="D14" r:id="rId10" display="aira2705@mail.ru"/>
  </hyperlinks>
  <printOptions/>
  <pageMargins left="0.2701388888888889" right="0.12986111111111112" top="0.2798611111111111" bottom="0.3" header="0.5118055555555555" footer="0.5118055555555555"/>
  <pageSetup fitToHeight="1" fitToWidth="1" horizontalDpi="300" verticalDpi="300" orientation="landscape" paperSize="9" scale="32" r:id="rId13"/>
  <legacyDrawing r:id="rId1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view="pageBreakPreview" zoomScale="50" zoomScaleNormal="75" zoomScaleSheetLayoutView="50" zoomScalePageLayoutView="0" workbookViewId="0" topLeftCell="A13">
      <selection activeCell="D15" sqref="D15"/>
    </sheetView>
  </sheetViews>
  <sheetFormatPr defaultColWidth="9.140625" defaultRowHeight="12.75"/>
  <cols>
    <col min="1" max="1" width="22.8515625" style="3" customWidth="1"/>
    <col min="2" max="2" width="83.00390625" style="4" customWidth="1"/>
    <col min="3" max="3" width="47.421875" style="4" customWidth="1"/>
    <col min="4" max="4" width="54.28125" style="4" customWidth="1"/>
    <col min="5" max="8" width="10.7109375" style="4" customWidth="1"/>
    <col min="9" max="9" width="14.421875" style="4" customWidth="1"/>
    <col min="10" max="10" width="11.140625" style="4" customWidth="1"/>
    <col min="11" max="12" width="10.7109375" style="4" customWidth="1"/>
    <col min="13" max="13" width="12.8515625" style="4" customWidth="1"/>
    <col min="14" max="15" width="12.140625" style="4" customWidth="1"/>
    <col min="16" max="16" width="11.7109375" style="4" customWidth="1"/>
    <col min="17" max="17" width="15.7109375" style="4" customWidth="1"/>
    <col min="18" max="18" width="17.421875" style="4" customWidth="1"/>
    <col min="19" max="20" width="14.00390625" style="375" customWidth="1"/>
    <col min="21" max="16384" width="9.140625" style="4" customWidth="1"/>
  </cols>
  <sheetData>
    <row r="1" spans="1:4" ht="42" customHeight="1">
      <c r="A1" s="1207" t="s">
        <v>13</v>
      </c>
      <c r="B1" s="1207"/>
      <c r="C1" s="1"/>
      <c r="D1" s="1"/>
    </row>
    <row r="2" spans="1:4" ht="36" customHeight="1">
      <c r="A2" s="1207" t="s">
        <v>27</v>
      </c>
      <c r="B2" s="1207"/>
      <c r="C2" s="1"/>
      <c r="D2" s="1"/>
    </row>
    <row r="3" spans="1:4" ht="40.5" customHeight="1">
      <c r="A3" s="1207" t="s">
        <v>28</v>
      </c>
      <c r="B3" s="1207"/>
      <c r="C3" s="1"/>
      <c r="D3" s="1"/>
    </row>
    <row r="4" spans="1:4" ht="39" customHeight="1">
      <c r="A4" s="1207" t="s">
        <v>416</v>
      </c>
      <c r="B4" s="1207"/>
      <c r="C4" s="1"/>
      <c r="D4" s="1"/>
    </row>
    <row r="5" spans="2:4" ht="23.25">
      <c r="B5" s="16"/>
      <c r="C5" s="1"/>
      <c r="D5" s="1"/>
    </row>
    <row r="6" spans="1:19" ht="48.75" customHeight="1">
      <c r="A6" s="1096" t="s">
        <v>454</v>
      </c>
      <c r="B6" s="1096"/>
      <c r="C6" s="1096"/>
      <c r="D6" s="1096"/>
      <c r="E6" s="1096"/>
      <c r="F6" s="1096"/>
      <c r="G6" s="1096"/>
      <c r="H6" s="1096"/>
      <c r="I6" s="1096"/>
      <c r="J6" s="1096"/>
      <c r="K6" s="1096"/>
      <c r="L6" s="1096"/>
      <c r="M6" s="1096"/>
      <c r="N6" s="1096"/>
      <c r="O6" s="1096"/>
      <c r="P6" s="1096"/>
      <c r="Q6" s="1096"/>
      <c r="R6" s="1096"/>
      <c r="S6" s="1096"/>
    </row>
    <row r="7" spans="1:19" ht="41.25" customHeight="1">
      <c r="A7" s="1097" t="s">
        <v>458</v>
      </c>
      <c r="B7" s="1097"/>
      <c r="C7" s="1097"/>
      <c r="D7" s="1097"/>
      <c r="E7" s="1097"/>
      <c r="F7" s="1097"/>
      <c r="G7" s="1097"/>
      <c r="H7" s="1097"/>
      <c r="I7" s="1097"/>
      <c r="J7" s="1097"/>
      <c r="K7" s="1097"/>
      <c r="L7" s="1097"/>
      <c r="M7" s="1097"/>
      <c r="N7" s="1097"/>
      <c r="O7" s="1097"/>
      <c r="P7" s="1097"/>
      <c r="Q7" s="1097"/>
      <c r="R7" s="1097"/>
      <c r="S7" s="1097"/>
    </row>
    <row r="8" spans="1:20" s="134" customFormat="1" ht="39.75" customHeight="1">
      <c r="A8" s="1098" t="s">
        <v>431</v>
      </c>
      <c r="B8" s="1098"/>
      <c r="C8" s="1098"/>
      <c r="D8" s="901"/>
      <c r="E8" s="142"/>
      <c r="F8" s="142"/>
      <c r="G8" s="142"/>
      <c r="H8" s="142"/>
      <c r="I8" s="143"/>
      <c r="J8" s="143"/>
      <c r="K8" s="143"/>
      <c r="L8" s="143"/>
      <c r="M8" s="142"/>
      <c r="N8" s="142"/>
      <c r="O8" s="142"/>
      <c r="P8" s="142"/>
      <c r="Q8" s="142"/>
      <c r="R8" s="142"/>
      <c r="S8" s="376"/>
      <c r="T8" s="375"/>
    </row>
    <row r="9" spans="1:20" s="134" customFormat="1" ht="39.75" customHeight="1">
      <c r="A9" s="1098" t="s">
        <v>559</v>
      </c>
      <c r="B9" s="1098"/>
      <c r="C9" s="1098"/>
      <c r="D9" s="901" t="s">
        <v>638</v>
      </c>
      <c r="E9" s="142"/>
      <c r="F9" s="142"/>
      <c r="G9" s="142"/>
      <c r="H9" s="142"/>
      <c r="I9" s="143"/>
      <c r="J9" s="143"/>
      <c r="K9" s="143"/>
      <c r="L9" s="143"/>
      <c r="M9" s="142"/>
      <c r="N9" s="142"/>
      <c r="O9" s="142"/>
      <c r="P9" s="142"/>
      <c r="Q9" s="142"/>
      <c r="R9" s="142"/>
      <c r="S9" s="376"/>
      <c r="T9" s="375"/>
    </row>
    <row r="10" spans="1:19" ht="18.75" customHeight="1" thickBot="1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377"/>
    </row>
    <row r="11" spans="1:20" ht="42" customHeight="1" thickBot="1">
      <c r="A11" s="1101" t="s">
        <v>0</v>
      </c>
      <c r="B11" s="1101" t="s">
        <v>14</v>
      </c>
      <c r="C11" s="1103" t="s">
        <v>5</v>
      </c>
      <c r="D11" s="915"/>
      <c r="E11" s="1105" t="s">
        <v>130</v>
      </c>
      <c r="F11" s="1106"/>
      <c r="G11" s="1106"/>
      <c r="H11" s="1106"/>
      <c r="I11" s="1106"/>
      <c r="J11" s="1191"/>
      <c r="K11" s="1108" t="s">
        <v>1</v>
      </c>
      <c r="L11" s="1105" t="s">
        <v>169</v>
      </c>
      <c r="M11" s="1111"/>
      <c r="N11" s="1111"/>
      <c r="O11" s="1111"/>
      <c r="P11" s="1111"/>
      <c r="Q11" s="1113"/>
      <c r="R11" s="1114" t="s">
        <v>1</v>
      </c>
      <c r="S11" s="1115" t="s">
        <v>6</v>
      </c>
      <c r="T11" s="1117" t="s">
        <v>8</v>
      </c>
    </row>
    <row r="12" spans="1:20" ht="120" customHeight="1" thickBot="1">
      <c r="A12" s="1102"/>
      <c r="B12" s="1102"/>
      <c r="C12" s="1104"/>
      <c r="D12" s="916" t="s">
        <v>594</v>
      </c>
      <c r="E12" s="719" t="s">
        <v>10</v>
      </c>
      <c r="F12" s="720" t="s">
        <v>11</v>
      </c>
      <c r="G12" s="720" t="s">
        <v>455</v>
      </c>
      <c r="H12" s="721" t="s">
        <v>536</v>
      </c>
      <c r="I12" s="720" t="s">
        <v>12</v>
      </c>
      <c r="J12" s="682" t="s">
        <v>7</v>
      </c>
      <c r="K12" s="1109"/>
      <c r="L12" s="719" t="s">
        <v>10</v>
      </c>
      <c r="M12" s="720" t="s">
        <v>11</v>
      </c>
      <c r="N12" s="720" t="s">
        <v>456</v>
      </c>
      <c r="O12" s="721" t="s">
        <v>536</v>
      </c>
      <c r="P12" s="720" t="s">
        <v>12</v>
      </c>
      <c r="Q12" s="682" t="s">
        <v>7</v>
      </c>
      <c r="R12" s="1109"/>
      <c r="S12" s="1116"/>
      <c r="T12" s="1118"/>
    </row>
    <row r="13" spans="1:20" ht="34.5" customHeight="1" thickBot="1">
      <c r="A13" s="1151" t="s">
        <v>19</v>
      </c>
      <c r="B13" s="1152"/>
      <c r="C13" s="1152"/>
      <c r="D13" s="1013"/>
      <c r="E13" s="665"/>
      <c r="F13" s="666"/>
      <c r="G13" s="666"/>
      <c r="H13" s="666"/>
      <c r="I13" s="666"/>
      <c r="J13" s="667"/>
      <c r="K13" s="62"/>
      <c r="L13" s="668"/>
      <c r="M13" s="669"/>
      <c r="N13" s="669"/>
      <c r="O13" s="669"/>
      <c r="P13" s="666"/>
      <c r="Q13" s="667"/>
      <c r="R13" s="62"/>
      <c r="S13" s="64"/>
      <c r="T13" s="30"/>
    </row>
    <row r="14" spans="1:20" s="180" customFormat="1" ht="39" customHeight="1">
      <c r="A14" s="82" t="s">
        <v>109</v>
      </c>
      <c r="B14" s="20" t="s">
        <v>16</v>
      </c>
      <c r="C14" s="276" t="s">
        <v>629</v>
      </c>
      <c r="D14" s="276" t="s">
        <v>631</v>
      </c>
      <c r="E14" s="47">
        <v>48</v>
      </c>
      <c r="F14" s="17"/>
      <c r="G14" s="32"/>
      <c r="H14" s="32"/>
      <c r="I14" s="32">
        <f>E14+F14</f>
        <v>48</v>
      </c>
      <c r="J14" s="50">
        <f>I14/16</f>
        <v>3</v>
      </c>
      <c r="K14" s="141" t="s">
        <v>17</v>
      </c>
      <c r="L14" s="47"/>
      <c r="M14" s="17"/>
      <c r="N14" s="32"/>
      <c r="O14" s="32"/>
      <c r="P14" s="32"/>
      <c r="Q14" s="264"/>
      <c r="R14" s="141"/>
      <c r="S14" s="153">
        <f>T14</f>
        <v>48</v>
      </c>
      <c r="T14" s="265">
        <f>P14+I14</f>
        <v>48</v>
      </c>
    </row>
    <row r="15" spans="1:20" s="180" customFormat="1" ht="37.5" customHeight="1">
      <c r="A15" s="82" t="s">
        <v>112</v>
      </c>
      <c r="B15" s="79" t="s">
        <v>248</v>
      </c>
      <c r="C15" s="188" t="s">
        <v>547</v>
      </c>
      <c r="D15" s="188" t="s">
        <v>626</v>
      </c>
      <c r="E15" s="46"/>
      <c r="F15" s="32"/>
      <c r="G15" s="32"/>
      <c r="H15" s="32"/>
      <c r="I15" s="32"/>
      <c r="J15" s="50"/>
      <c r="K15" s="54"/>
      <c r="L15" s="46">
        <v>2</v>
      </c>
      <c r="M15" s="32">
        <v>40</v>
      </c>
      <c r="N15" s="32"/>
      <c r="O15" s="32"/>
      <c r="P15" s="32">
        <f>L15+M15</f>
        <v>42</v>
      </c>
      <c r="Q15" s="50">
        <f>P15/15</f>
        <v>2.8</v>
      </c>
      <c r="R15" s="54" t="s">
        <v>18</v>
      </c>
      <c r="S15" s="153">
        <f aca="true" t="shared" si="0" ref="S15:S32">T15</f>
        <v>42</v>
      </c>
      <c r="T15" s="154">
        <f>P15+I15</f>
        <v>42</v>
      </c>
    </row>
    <row r="16" spans="1:20" s="180" customFormat="1" ht="41.25" customHeight="1" thickBot="1">
      <c r="A16" s="99" t="s">
        <v>112</v>
      </c>
      <c r="B16" s="70" t="s">
        <v>2</v>
      </c>
      <c r="C16" s="126" t="s">
        <v>68</v>
      </c>
      <c r="D16" s="126" t="s">
        <v>614</v>
      </c>
      <c r="E16" s="48">
        <v>2</v>
      </c>
      <c r="F16" s="23">
        <v>18</v>
      </c>
      <c r="G16" s="23"/>
      <c r="H16" s="23"/>
      <c r="I16" s="23">
        <f>E16+F16</f>
        <v>20</v>
      </c>
      <c r="J16" s="57">
        <f>I16/16</f>
        <v>1.25</v>
      </c>
      <c r="K16" s="55" t="s">
        <v>18</v>
      </c>
      <c r="L16" s="48"/>
      <c r="M16" s="23">
        <v>30</v>
      </c>
      <c r="N16" s="23"/>
      <c r="O16" s="23"/>
      <c r="P16" s="23">
        <f>L16+M16</f>
        <v>30</v>
      </c>
      <c r="Q16" s="57">
        <f>P16/15</f>
        <v>2</v>
      </c>
      <c r="R16" s="55" t="s">
        <v>18</v>
      </c>
      <c r="S16" s="148">
        <f t="shared" si="0"/>
        <v>50</v>
      </c>
      <c r="T16" s="156">
        <f>P16+I16</f>
        <v>50</v>
      </c>
    </row>
    <row r="17" spans="1:20" s="180" customFormat="1" ht="46.5" customHeight="1" thickBot="1">
      <c r="A17" s="1164" t="s">
        <v>20</v>
      </c>
      <c r="B17" s="1165"/>
      <c r="C17" s="1165"/>
      <c r="D17" s="912"/>
      <c r="E17" s="37"/>
      <c r="F17" s="38"/>
      <c r="G17" s="38"/>
      <c r="H17" s="38"/>
      <c r="I17" s="38"/>
      <c r="J17" s="36"/>
      <c r="K17" s="56"/>
      <c r="L17" s="37"/>
      <c r="M17" s="38"/>
      <c r="N17" s="38"/>
      <c r="O17" s="38"/>
      <c r="P17" s="38"/>
      <c r="Q17" s="36"/>
      <c r="R17" s="56"/>
      <c r="S17" s="266"/>
      <c r="T17" s="150"/>
    </row>
    <row r="18" spans="1:20" s="180" customFormat="1" ht="42" customHeight="1" thickBot="1">
      <c r="A18" s="99" t="s">
        <v>21</v>
      </c>
      <c r="B18" s="277" t="s">
        <v>171</v>
      </c>
      <c r="C18" s="174" t="s">
        <v>69</v>
      </c>
      <c r="D18" s="76" t="s">
        <v>617</v>
      </c>
      <c r="E18" s="59"/>
      <c r="F18" s="39"/>
      <c r="G18" s="39"/>
      <c r="H18" s="39"/>
      <c r="I18" s="39"/>
      <c r="J18" s="57"/>
      <c r="K18" s="58"/>
      <c r="L18" s="59">
        <v>22</v>
      </c>
      <c r="M18" s="39">
        <v>70</v>
      </c>
      <c r="N18" s="39"/>
      <c r="O18" s="39"/>
      <c r="P18" s="39">
        <f>L18+M18</f>
        <v>92</v>
      </c>
      <c r="Q18" s="57">
        <f>P18/15</f>
        <v>6.133333333333334</v>
      </c>
      <c r="R18" s="58" t="s">
        <v>18</v>
      </c>
      <c r="S18" s="10">
        <f t="shared" si="0"/>
        <v>92</v>
      </c>
      <c r="T18" s="149">
        <f>P18+I18</f>
        <v>92</v>
      </c>
    </row>
    <row r="19" spans="1:20" s="180" customFormat="1" ht="36" customHeight="1" thickBot="1">
      <c r="A19" s="1164" t="s">
        <v>116</v>
      </c>
      <c r="B19" s="1165"/>
      <c r="C19" s="1165"/>
      <c r="D19" s="1015"/>
      <c r="E19" s="53"/>
      <c r="F19" s="38"/>
      <c r="G19" s="38"/>
      <c r="H19" s="38"/>
      <c r="I19" s="38"/>
      <c r="J19" s="36"/>
      <c r="K19" s="56"/>
      <c r="L19" s="37"/>
      <c r="M19" s="38"/>
      <c r="N19" s="38"/>
      <c r="O19" s="38"/>
      <c r="P19" s="38"/>
      <c r="Q19" s="36"/>
      <c r="R19" s="56"/>
      <c r="S19" s="266"/>
      <c r="T19" s="150"/>
    </row>
    <row r="20" spans="1:20" s="180" customFormat="1" ht="37.5" customHeight="1">
      <c r="A20" s="280" t="s">
        <v>37</v>
      </c>
      <c r="B20" s="278" t="s">
        <v>117</v>
      </c>
      <c r="C20" s="931" t="s">
        <v>118</v>
      </c>
      <c r="D20" s="188" t="s">
        <v>636</v>
      </c>
      <c r="E20" s="46">
        <v>42</v>
      </c>
      <c r="F20" s="32"/>
      <c r="G20" s="32"/>
      <c r="H20" s="32"/>
      <c r="I20" s="32">
        <f>E20+F20</f>
        <v>42</v>
      </c>
      <c r="J20" s="50">
        <f aca="true" t="shared" si="1" ref="J20:J25">I20/16</f>
        <v>2.625</v>
      </c>
      <c r="K20" s="54" t="s">
        <v>18</v>
      </c>
      <c r="L20" s="46">
        <v>24</v>
      </c>
      <c r="M20" s="32">
        <v>28</v>
      </c>
      <c r="N20" s="32"/>
      <c r="O20" s="32"/>
      <c r="P20" s="32">
        <f>L20+M20</f>
        <v>52</v>
      </c>
      <c r="Q20" s="50">
        <f>P20/15</f>
        <v>3.466666666666667</v>
      </c>
      <c r="R20" s="54" t="s">
        <v>18</v>
      </c>
      <c r="S20" s="151">
        <f t="shared" si="0"/>
        <v>94</v>
      </c>
      <c r="T20" s="154">
        <f aca="true" t="shared" si="2" ref="T20:T25">P20+I20</f>
        <v>94</v>
      </c>
    </row>
    <row r="21" spans="1:20" s="180" customFormat="1" ht="42" customHeight="1">
      <c r="A21" s="102" t="s">
        <v>25</v>
      </c>
      <c r="B21" s="279" t="s">
        <v>172</v>
      </c>
      <c r="C21" s="521" t="s">
        <v>118</v>
      </c>
      <c r="D21" s="95" t="s">
        <v>636</v>
      </c>
      <c r="E21" s="47">
        <v>18</v>
      </c>
      <c r="F21" s="17">
        <v>52</v>
      </c>
      <c r="G21" s="17"/>
      <c r="H21" s="17"/>
      <c r="I21" s="17">
        <f>E21+F21</f>
        <v>70</v>
      </c>
      <c r="J21" s="50">
        <f t="shared" si="1"/>
        <v>4.375</v>
      </c>
      <c r="K21" s="54" t="s">
        <v>18</v>
      </c>
      <c r="L21" s="47"/>
      <c r="M21" s="17"/>
      <c r="N21" s="17"/>
      <c r="O21" s="17"/>
      <c r="P21" s="32">
        <f>L21+M21</f>
        <v>0</v>
      </c>
      <c r="Q21" s="50">
        <f>P21/15</f>
        <v>0</v>
      </c>
      <c r="R21" s="54"/>
      <c r="S21" s="153">
        <f t="shared" si="0"/>
        <v>70</v>
      </c>
      <c r="T21" s="155">
        <f t="shared" si="2"/>
        <v>70</v>
      </c>
    </row>
    <row r="22" spans="1:20" s="180" customFormat="1" ht="48" customHeight="1">
      <c r="A22" s="102" t="s">
        <v>40</v>
      </c>
      <c r="B22" s="279" t="s">
        <v>121</v>
      </c>
      <c r="C22" s="521" t="s">
        <v>122</v>
      </c>
      <c r="D22" s="95" t="s">
        <v>637</v>
      </c>
      <c r="E22" s="47">
        <v>12</v>
      </c>
      <c r="F22" s="17">
        <v>36</v>
      </c>
      <c r="G22" s="17"/>
      <c r="H22" s="17"/>
      <c r="I22" s="17">
        <f>E22+F22</f>
        <v>48</v>
      </c>
      <c r="J22" s="50">
        <f t="shared" si="1"/>
        <v>3</v>
      </c>
      <c r="K22" s="54" t="s">
        <v>18</v>
      </c>
      <c r="L22" s="47">
        <v>50</v>
      </c>
      <c r="M22" s="17">
        <v>26</v>
      </c>
      <c r="N22" s="17"/>
      <c r="O22" s="17"/>
      <c r="P22" s="32">
        <f>L22+M22</f>
        <v>76</v>
      </c>
      <c r="Q22" s="50">
        <f>P22/15</f>
        <v>5.066666666666666</v>
      </c>
      <c r="R22" s="42" t="s">
        <v>17</v>
      </c>
      <c r="S22" s="153">
        <f t="shared" si="0"/>
        <v>124</v>
      </c>
      <c r="T22" s="155">
        <f t="shared" si="2"/>
        <v>124</v>
      </c>
    </row>
    <row r="23" spans="1:20" s="180" customFormat="1" ht="34.5" customHeight="1">
      <c r="A23" s="102" t="s">
        <v>120</v>
      </c>
      <c r="B23" s="279" t="s">
        <v>119</v>
      </c>
      <c r="C23" s="1021" t="s">
        <v>142</v>
      </c>
      <c r="D23" s="49" t="s">
        <v>611</v>
      </c>
      <c r="E23" s="47">
        <v>32</v>
      </c>
      <c r="F23" s="17">
        <v>10</v>
      </c>
      <c r="G23" s="17"/>
      <c r="H23" s="17"/>
      <c r="I23" s="17">
        <f>E23+F23</f>
        <v>42</v>
      </c>
      <c r="J23" s="50">
        <f t="shared" si="1"/>
        <v>2.625</v>
      </c>
      <c r="K23" s="54" t="s">
        <v>18</v>
      </c>
      <c r="L23" s="47"/>
      <c r="M23" s="17"/>
      <c r="N23" s="17"/>
      <c r="O23" s="17"/>
      <c r="P23" s="32"/>
      <c r="Q23" s="50"/>
      <c r="R23" s="42"/>
      <c r="S23" s="153">
        <f t="shared" si="0"/>
        <v>42</v>
      </c>
      <c r="T23" s="155">
        <f t="shared" si="2"/>
        <v>42</v>
      </c>
    </row>
    <row r="24" spans="1:20" s="180" customFormat="1" ht="45" customHeight="1">
      <c r="A24" s="102" t="s">
        <v>173</v>
      </c>
      <c r="B24" s="279" t="s">
        <v>41</v>
      </c>
      <c r="C24" s="1056" t="s">
        <v>561</v>
      </c>
      <c r="D24" s="664" t="s">
        <v>628</v>
      </c>
      <c r="E24" s="47"/>
      <c r="F24" s="17"/>
      <c r="G24" s="17"/>
      <c r="H24" s="17"/>
      <c r="I24" s="17"/>
      <c r="J24" s="50"/>
      <c r="K24" s="42"/>
      <c r="L24" s="47">
        <v>20</v>
      </c>
      <c r="M24" s="17">
        <v>48</v>
      </c>
      <c r="N24" s="17"/>
      <c r="O24" s="17"/>
      <c r="P24" s="17">
        <f>L24+M24</f>
        <v>68</v>
      </c>
      <c r="Q24" s="50">
        <f>P24/15</f>
        <v>4.533333333333333</v>
      </c>
      <c r="R24" s="42" t="s">
        <v>18</v>
      </c>
      <c r="S24" s="153">
        <f t="shared" si="0"/>
        <v>68</v>
      </c>
      <c r="T24" s="155">
        <f t="shared" si="2"/>
        <v>68</v>
      </c>
    </row>
    <row r="25" spans="1:20" s="180" customFormat="1" ht="49.5" customHeight="1" thickBot="1">
      <c r="A25" s="281" t="s">
        <v>123</v>
      </c>
      <c r="B25" s="269" t="s">
        <v>124</v>
      </c>
      <c r="C25" s="520" t="s">
        <v>118</v>
      </c>
      <c r="D25" s="126" t="s">
        <v>636</v>
      </c>
      <c r="E25" s="48">
        <v>20</v>
      </c>
      <c r="F25" s="23">
        <v>34</v>
      </c>
      <c r="G25" s="23"/>
      <c r="H25" s="23"/>
      <c r="I25" s="23">
        <f>E25+F25</f>
        <v>54</v>
      </c>
      <c r="J25" s="57">
        <f t="shared" si="1"/>
        <v>3.375</v>
      </c>
      <c r="K25" s="42" t="s">
        <v>18</v>
      </c>
      <c r="L25" s="48"/>
      <c r="M25" s="23"/>
      <c r="N25" s="23"/>
      <c r="O25" s="23"/>
      <c r="P25" s="23"/>
      <c r="Q25" s="57"/>
      <c r="R25" s="55"/>
      <c r="S25" s="148">
        <f t="shared" si="0"/>
        <v>54</v>
      </c>
      <c r="T25" s="156">
        <f t="shared" si="2"/>
        <v>54</v>
      </c>
    </row>
    <row r="26" spans="1:20" s="180" customFormat="1" ht="43.5" customHeight="1" thickBot="1">
      <c r="A26" s="1204" t="s">
        <v>174</v>
      </c>
      <c r="B26" s="1205"/>
      <c r="C26" s="1206"/>
      <c r="D26" s="976"/>
      <c r="E26" s="37"/>
      <c r="F26" s="38"/>
      <c r="G26" s="38"/>
      <c r="H26" s="38"/>
      <c r="I26" s="38"/>
      <c r="J26" s="51"/>
      <c r="K26" s="56"/>
      <c r="L26" s="37"/>
      <c r="M26" s="38"/>
      <c r="N26" s="38"/>
      <c r="O26" s="38"/>
      <c r="P26" s="38"/>
      <c r="Q26" s="36"/>
      <c r="R26" s="56" t="s">
        <v>180</v>
      </c>
      <c r="S26" s="266"/>
      <c r="T26" s="150"/>
    </row>
    <row r="27" spans="1:20" s="180" customFormat="1" ht="43.5" customHeight="1">
      <c r="A27" s="100" t="s">
        <v>23</v>
      </c>
      <c r="B27" s="72" t="s">
        <v>175</v>
      </c>
      <c r="C27" s="1198" t="s">
        <v>562</v>
      </c>
      <c r="D27" s="1214" t="s">
        <v>638</v>
      </c>
      <c r="E27" s="46">
        <v>64</v>
      </c>
      <c r="F27" s="32">
        <v>96</v>
      </c>
      <c r="G27" s="32">
        <v>6</v>
      </c>
      <c r="H27" s="32"/>
      <c r="I27" s="32">
        <f>E27+F27+G27</f>
        <v>166</v>
      </c>
      <c r="J27" s="50">
        <f>I27/16</f>
        <v>10.375</v>
      </c>
      <c r="K27" s="54" t="s">
        <v>29</v>
      </c>
      <c r="L27" s="46">
        <v>30</v>
      </c>
      <c r="M27" s="32">
        <v>46</v>
      </c>
      <c r="N27" s="39">
        <v>6</v>
      </c>
      <c r="O27" s="39"/>
      <c r="P27" s="39">
        <f>L27+M27+N27</f>
        <v>82</v>
      </c>
      <c r="Q27" s="50">
        <f>P27/15</f>
        <v>5.466666666666667</v>
      </c>
      <c r="R27" s="58" t="s">
        <v>17</v>
      </c>
      <c r="S27" s="10">
        <f t="shared" si="0"/>
        <v>248</v>
      </c>
      <c r="T27" s="149">
        <f>P27+I27</f>
        <v>248</v>
      </c>
    </row>
    <row r="28" spans="1:20" s="180" customFormat="1" ht="48" customHeight="1">
      <c r="A28" s="102" t="s">
        <v>176</v>
      </c>
      <c r="B28" s="66" t="s">
        <v>26</v>
      </c>
      <c r="C28" s="1199"/>
      <c r="D28" s="1215"/>
      <c r="E28" s="47"/>
      <c r="F28" s="17"/>
      <c r="G28" s="17"/>
      <c r="H28" s="17"/>
      <c r="I28" s="32"/>
      <c r="J28" s="50"/>
      <c r="K28" s="42"/>
      <c r="L28" s="47"/>
      <c r="M28" s="17"/>
      <c r="N28" s="17"/>
      <c r="O28" s="17">
        <v>36</v>
      </c>
      <c r="P28" s="17"/>
      <c r="Q28" s="50"/>
      <c r="R28" s="42" t="s">
        <v>18</v>
      </c>
      <c r="S28" s="153"/>
      <c r="T28" s="155"/>
    </row>
    <row r="29" spans="1:20" s="180" customFormat="1" ht="49.5" customHeight="1" thickBot="1">
      <c r="A29" s="102" t="s">
        <v>177</v>
      </c>
      <c r="B29" s="66" t="s">
        <v>24</v>
      </c>
      <c r="C29" s="1200"/>
      <c r="D29" s="1216"/>
      <c r="E29" s="48"/>
      <c r="F29" s="23"/>
      <c r="G29" s="23"/>
      <c r="H29" s="23"/>
      <c r="I29" s="39"/>
      <c r="J29" s="57"/>
      <c r="K29" s="55"/>
      <c r="L29" s="48"/>
      <c r="M29" s="23"/>
      <c r="N29" s="39"/>
      <c r="O29" s="39">
        <v>72</v>
      </c>
      <c r="P29" s="39"/>
      <c r="Q29" s="57"/>
      <c r="R29" s="58" t="s">
        <v>18</v>
      </c>
      <c r="S29" s="10"/>
      <c r="T29" s="149"/>
    </row>
    <row r="30" spans="1:20" s="180" customFormat="1" ht="51" customHeight="1" thickBot="1">
      <c r="A30" s="1195" t="s">
        <v>178</v>
      </c>
      <c r="B30" s="1196"/>
      <c r="C30" s="1197"/>
      <c r="D30" s="1057"/>
      <c r="E30" s="53"/>
      <c r="F30" s="38"/>
      <c r="G30" s="38"/>
      <c r="H30" s="38"/>
      <c r="I30" s="38"/>
      <c r="J30" s="51"/>
      <c r="K30" s="56"/>
      <c r="L30" s="37"/>
      <c r="M30" s="38"/>
      <c r="N30" s="38"/>
      <c r="O30" s="38"/>
      <c r="P30" s="38"/>
      <c r="Q30" s="36"/>
      <c r="R30" s="56" t="s">
        <v>17</v>
      </c>
      <c r="S30" s="266"/>
      <c r="T30" s="150"/>
    </row>
    <row r="31" spans="1:20" s="180" customFormat="1" ht="45" customHeight="1">
      <c r="A31" s="280" t="s">
        <v>89</v>
      </c>
      <c r="B31" s="267" t="s">
        <v>129</v>
      </c>
      <c r="C31" s="1217" t="s">
        <v>329</v>
      </c>
      <c r="D31" s="1058" t="s">
        <v>639</v>
      </c>
      <c r="E31" s="59">
        <v>10</v>
      </c>
      <c r="F31" s="39">
        <v>30</v>
      </c>
      <c r="G31" s="39"/>
      <c r="H31" s="39"/>
      <c r="I31" s="32">
        <f>E31+F31+G31</f>
        <v>40</v>
      </c>
      <c r="J31" s="50">
        <f>I31/16</f>
        <v>2.5</v>
      </c>
      <c r="K31" s="1154" t="s">
        <v>314</v>
      </c>
      <c r="L31" s="59">
        <v>12</v>
      </c>
      <c r="M31" s="39">
        <v>40</v>
      </c>
      <c r="N31" s="39"/>
      <c r="O31" s="39"/>
      <c r="P31" s="39">
        <f>L31+M31</f>
        <v>52</v>
      </c>
      <c r="Q31" s="50">
        <f>P31/15</f>
        <v>3.466666666666667</v>
      </c>
      <c r="R31" s="1154" t="s">
        <v>101</v>
      </c>
      <c r="S31" s="10">
        <f t="shared" si="0"/>
        <v>92</v>
      </c>
      <c r="T31" s="149">
        <f>P31+I31</f>
        <v>92</v>
      </c>
    </row>
    <row r="32" spans="1:20" s="180" customFormat="1" ht="43.5" customHeight="1">
      <c r="A32" s="102" t="s">
        <v>90</v>
      </c>
      <c r="B32" s="268" t="s">
        <v>179</v>
      </c>
      <c r="C32" s="1212"/>
      <c r="D32" s="159"/>
      <c r="E32" s="47">
        <v>20</v>
      </c>
      <c r="F32" s="17">
        <v>26</v>
      </c>
      <c r="G32" s="17"/>
      <c r="H32" s="17"/>
      <c r="I32" s="32">
        <f>E32+F32+G32</f>
        <v>46</v>
      </c>
      <c r="J32" s="50">
        <f>I32/16</f>
        <v>2.875</v>
      </c>
      <c r="K32" s="1153"/>
      <c r="L32" s="19"/>
      <c r="M32" s="17">
        <v>46</v>
      </c>
      <c r="N32" s="17"/>
      <c r="O32" s="17"/>
      <c r="P32" s="17">
        <f>L32+M32</f>
        <v>46</v>
      </c>
      <c r="Q32" s="50">
        <f>P32/15</f>
        <v>3.066666666666667</v>
      </c>
      <c r="R32" s="1153"/>
      <c r="S32" s="153">
        <f t="shared" si="0"/>
        <v>92</v>
      </c>
      <c r="T32" s="155">
        <f>P32+I32</f>
        <v>92</v>
      </c>
    </row>
    <row r="33" spans="1:20" s="134" customFormat="1" ht="46.5" customHeight="1">
      <c r="A33" s="102" t="s">
        <v>92</v>
      </c>
      <c r="B33" s="20" t="s">
        <v>26</v>
      </c>
      <c r="C33" s="1212" t="s">
        <v>562</v>
      </c>
      <c r="D33" s="159" t="s">
        <v>638</v>
      </c>
      <c r="E33" s="47"/>
      <c r="F33" s="17"/>
      <c r="G33" s="17"/>
      <c r="H33" s="17"/>
      <c r="I33" s="32"/>
      <c r="J33" s="50"/>
      <c r="K33" s="42"/>
      <c r="L33" s="19"/>
      <c r="M33" s="17"/>
      <c r="N33" s="17"/>
      <c r="O33" s="17">
        <v>36</v>
      </c>
      <c r="P33" s="17"/>
      <c r="Q33" s="50"/>
      <c r="R33" s="1129" t="s">
        <v>18</v>
      </c>
      <c r="S33" s="153"/>
      <c r="T33" s="155"/>
    </row>
    <row r="34" spans="1:20" ht="46.5" customHeight="1" thickBot="1">
      <c r="A34" s="281" t="s">
        <v>93</v>
      </c>
      <c r="B34" s="269" t="s">
        <v>24</v>
      </c>
      <c r="C34" s="1213"/>
      <c r="D34" s="160"/>
      <c r="E34" s="59"/>
      <c r="F34" s="39"/>
      <c r="G34" s="39"/>
      <c r="H34" s="39"/>
      <c r="I34" s="32"/>
      <c r="J34" s="50"/>
      <c r="K34" s="58"/>
      <c r="L34" s="59"/>
      <c r="M34" s="39"/>
      <c r="N34" s="39"/>
      <c r="O34" s="39">
        <v>144</v>
      </c>
      <c r="P34" s="39"/>
      <c r="Q34" s="50"/>
      <c r="R34" s="1130"/>
      <c r="S34" s="10"/>
      <c r="T34" s="149"/>
    </row>
    <row r="35" spans="1:20" ht="42" customHeight="1" thickBot="1">
      <c r="A35" s="1193" t="s">
        <v>4</v>
      </c>
      <c r="B35" s="1194"/>
      <c r="C35" s="270"/>
      <c r="D35" s="270"/>
      <c r="E35" s="282">
        <f aca="true" t="shared" si="3" ref="E35:J35">SUM(E14:E34)</f>
        <v>268</v>
      </c>
      <c r="F35" s="193">
        <f t="shared" si="3"/>
        <v>302</v>
      </c>
      <c r="G35" s="193">
        <f t="shared" si="3"/>
        <v>6</v>
      </c>
      <c r="H35" s="193">
        <f t="shared" si="3"/>
        <v>0</v>
      </c>
      <c r="I35" s="193">
        <f t="shared" si="3"/>
        <v>576</v>
      </c>
      <c r="J35" s="193">
        <f t="shared" si="3"/>
        <v>36</v>
      </c>
      <c r="K35" s="91"/>
      <c r="L35" s="196">
        <f aca="true" t="shared" si="4" ref="L35:Q35">SUM(L14:L34)</f>
        <v>160</v>
      </c>
      <c r="M35" s="91">
        <f t="shared" si="4"/>
        <v>374</v>
      </c>
      <c r="N35" s="91">
        <f t="shared" si="4"/>
        <v>6</v>
      </c>
      <c r="O35" s="91">
        <f t="shared" si="4"/>
        <v>288</v>
      </c>
      <c r="P35" s="91">
        <f t="shared" si="4"/>
        <v>540</v>
      </c>
      <c r="Q35" s="91">
        <f t="shared" si="4"/>
        <v>36.00000000000001</v>
      </c>
      <c r="R35" s="91"/>
      <c r="S35" s="93">
        <f>SUM(S14:S34)</f>
        <v>1116</v>
      </c>
      <c r="T35" s="93">
        <f>SUM(T14:T34)</f>
        <v>1116</v>
      </c>
    </row>
    <row r="36" spans="1:20" ht="40.5" customHeight="1">
      <c r="A36" s="7"/>
      <c r="B36" s="8"/>
      <c r="C36" s="9"/>
      <c r="D36" s="9"/>
      <c r="E36" s="8"/>
      <c r="F36" s="8"/>
      <c r="G36" s="8"/>
      <c r="H36" s="8"/>
      <c r="I36" s="7"/>
      <c r="J36" s="7"/>
      <c r="K36" s="6"/>
      <c r="L36" s="6"/>
      <c r="M36" s="6"/>
      <c r="N36" s="6"/>
      <c r="O36" s="6"/>
      <c r="P36" s="6"/>
      <c r="Q36" s="6"/>
      <c r="R36" s="6"/>
      <c r="S36" s="385"/>
      <c r="T36" s="385"/>
    </row>
    <row r="37" spans="1:20" ht="36.75" customHeight="1">
      <c r="A37" s="10"/>
      <c r="B37" s="1140" t="s">
        <v>420</v>
      </c>
      <c r="C37" s="1140"/>
      <c r="D37" s="1140"/>
      <c r="E37" s="1140"/>
      <c r="F37" s="8"/>
      <c r="G37" s="8"/>
      <c r="H37" s="8"/>
      <c r="I37" s="8"/>
      <c r="J37" s="8"/>
      <c r="K37" s="190"/>
      <c r="L37" s="190"/>
      <c r="M37" s="190"/>
      <c r="N37" s="190"/>
      <c r="O37" s="190"/>
      <c r="P37" s="6"/>
      <c r="Q37" s="6"/>
      <c r="R37" s="6"/>
      <c r="S37" s="385"/>
      <c r="T37" s="385"/>
    </row>
    <row r="38" spans="1:20" s="134" customFormat="1" ht="21" customHeight="1">
      <c r="A38" s="10"/>
      <c r="B38" s="10"/>
      <c r="C38" s="8"/>
      <c r="D38" s="8"/>
      <c r="E38" s="8"/>
      <c r="F38" s="8"/>
      <c r="G38" s="8"/>
      <c r="H38" s="8"/>
      <c r="I38" s="8"/>
      <c r="J38" s="8"/>
      <c r="K38" s="12"/>
      <c r="L38" s="11"/>
      <c r="M38" s="12"/>
      <c r="N38" s="12"/>
      <c r="O38" s="12"/>
      <c r="P38" s="11"/>
      <c r="Q38" s="11"/>
      <c r="R38" s="6"/>
      <c r="S38" s="385"/>
      <c r="T38" s="385"/>
    </row>
    <row r="39" spans="1:20" ht="49.5" customHeight="1">
      <c r="A39" s="1145" t="s">
        <v>421</v>
      </c>
      <c r="B39" s="1145"/>
      <c r="C39" s="1145"/>
      <c r="D39" s="1145"/>
      <c r="E39" s="1145"/>
      <c r="F39" s="8"/>
      <c r="G39" s="8"/>
      <c r="H39" s="8"/>
      <c r="I39" s="8"/>
      <c r="J39" s="8"/>
      <c r="K39" s="13"/>
      <c r="L39" s="8"/>
      <c r="M39" s="13"/>
      <c r="N39" s="13"/>
      <c r="O39" s="13"/>
      <c r="P39" s="6"/>
      <c r="Q39" s="6"/>
      <c r="R39" s="6"/>
      <c r="S39" s="385"/>
      <c r="T39" s="385"/>
    </row>
    <row r="40" spans="1:20" ht="45" customHeight="1">
      <c r="A40" s="1145" t="s">
        <v>563</v>
      </c>
      <c r="B40" s="1145"/>
      <c r="C40" s="1145"/>
      <c r="D40" s="1145"/>
      <c r="E40" s="1145"/>
      <c r="F40" s="14"/>
      <c r="G40" s="14"/>
      <c r="H40" s="14"/>
      <c r="I40" s="14"/>
      <c r="J40" s="14"/>
      <c r="K40" s="13"/>
      <c r="L40" s="6"/>
      <c r="M40" s="15"/>
      <c r="N40" s="15"/>
      <c r="O40" s="15"/>
      <c r="P40" s="6"/>
      <c r="Q40" s="6"/>
      <c r="R40" s="6"/>
      <c r="S40" s="385"/>
      <c r="T40" s="385"/>
    </row>
    <row r="41" spans="1:18" ht="20.25">
      <c r="A41" s="191"/>
      <c r="B41" s="1143"/>
      <c r="C41" s="1143"/>
      <c r="D41" s="1143"/>
      <c r="E41" s="1143"/>
      <c r="F41" s="1143"/>
      <c r="G41" s="11"/>
      <c r="H41" s="11"/>
      <c r="I41" s="11"/>
      <c r="J41" s="6"/>
      <c r="K41" s="6"/>
      <c r="L41" s="6"/>
      <c r="M41" s="6"/>
      <c r="N41" s="6"/>
      <c r="O41" s="6"/>
      <c r="P41" s="6"/>
      <c r="Q41" s="6"/>
      <c r="R41" s="6"/>
    </row>
    <row r="42" spans="1:18" ht="20.25">
      <c r="A42" s="10"/>
      <c r="B42" s="1143"/>
      <c r="C42" s="1143"/>
      <c r="D42" s="1143"/>
      <c r="E42" s="1143"/>
      <c r="F42" s="1143"/>
      <c r="G42" s="14"/>
      <c r="H42" s="14"/>
      <c r="I42" s="14"/>
      <c r="J42" s="6"/>
      <c r="K42" s="6"/>
      <c r="L42" s="6"/>
      <c r="M42" s="6"/>
      <c r="N42" s="6"/>
      <c r="O42" s="6"/>
      <c r="P42" s="6"/>
      <c r="Q42" s="6"/>
      <c r="R42" s="6"/>
    </row>
    <row r="43" spans="1:18" ht="20.25">
      <c r="A43" s="10"/>
      <c r="B43" s="1143"/>
      <c r="C43" s="1143"/>
      <c r="D43" s="1143"/>
      <c r="E43" s="1143"/>
      <c r="F43" s="1143"/>
      <c r="G43" s="11"/>
      <c r="H43" s="11"/>
      <c r="I43" s="11"/>
      <c r="J43" s="6"/>
      <c r="K43" s="6"/>
      <c r="L43" s="6"/>
      <c r="M43" s="6"/>
      <c r="N43" s="6"/>
      <c r="O43" s="6"/>
      <c r="P43" s="6"/>
      <c r="Q43" s="6"/>
      <c r="R43" s="6"/>
    </row>
    <row r="44" spans="1:18" ht="20.25">
      <c r="A44" s="10"/>
      <c r="B44" s="14"/>
      <c r="C44" s="14"/>
      <c r="D44" s="14"/>
      <c r="E44" s="14"/>
      <c r="F44" s="14"/>
      <c r="G44" s="14"/>
      <c r="H44" s="14"/>
      <c r="I44" s="14"/>
      <c r="J44" s="6"/>
      <c r="K44" s="6"/>
      <c r="L44" s="6"/>
      <c r="M44" s="6"/>
      <c r="N44" s="6"/>
      <c r="O44" s="6"/>
      <c r="P44" s="6"/>
      <c r="Q44" s="6"/>
      <c r="R44" s="6"/>
    </row>
  </sheetData>
  <sheetProtection selectLockedCells="1" selectUnlockedCells="1"/>
  <mergeCells count="36">
    <mergeCell ref="C31:C32"/>
    <mergeCell ref="A9:C9"/>
    <mergeCell ref="R31:R32"/>
    <mergeCell ref="R33:R34"/>
    <mergeCell ref="L11:Q11"/>
    <mergeCell ref="S11:S12"/>
    <mergeCell ref="T11:T12"/>
    <mergeCell ref="K11:K12"/>
    <mergeCell ref="C27:C29"/>
    <mergeCell ref="K31:K32"/>
    <mergeCell ref="D27:D29"/>
    <mergeCell ref="A1:B1"/>
    <mergeCell ref="A2:B2"/>
    <mergeCell ref="A3:B3"/>
    <mergeCell ref="A4:B4"/>
    <mergeCell ref="A6:S6"/>
    <mergeCell ref="A7:S7"/>
    <mergeCell ref="A8:C8"/>
    <mergeCell ref="R11:R12"/>
    <mergeCell ref="A13:C13"/>
    <mergeCell ref="A39:E39"/>
    <mergeCell ref="A40:E40"/>
    <mergeCell ref="A11:A12"/>
    <mergeCell ref="B11:B12"/>
    <mergeCell ref="C11:C12"/>
    <mergeCell ref="E11:J11"/>
    <mergeCell ref="B42:F42"/>
    <mergeCell ref="B43:F43"/>
    <mergeCell ref="A17:C17"/>
    <mergeCell ref="A19:C19"/>
    <mergeCell ref="A26:C26"/>
    <mergeCell ref="A30:C30"/>
    <mergeCell ref="A35:B35"/>
    <mergeCell ref="B37:E37"/>
    <mergeCell ref="B41:F41"/>
    <mergeCell ref="C33:C34"/>
  </mergeCells>
  <printOptions/>
  <pageMargins left="0.2701388888888889" right="0.12986111111111112" top="0.2798611111111111" bottom="0.3" header="0.5118055555555555" footer="0.5118055555555555"/>
  <pageSetup fitToHeight="1" fitToWidth="1" horizontalDpi="300" verticalDpi="300" orientation="landscape" paperSize="9" scale="3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8"/>
  <sheetViews>
    <sheetView view="pageBreakPreview" zoomScale="50" zoomScaleNormal="75" zoomScaleSheetLayoutView="50" zoomScalePageLayoutView="0" workbookViewId="0" topLeftCell="A10">
      <selection activeCell="C21" sqref="C21"/>
    </sheetView>
  </sheetViews>
  <sheetFormatPr defaultColWidth="9.140625" defaultRowHeight="12.75"/>
  <cols>
    <col min="1" max="1" width="22.8515625" style="3" customWidth="1"/>
    <col min="2" max="2" width="83.00390625" style="4" customWidth="1"/>
    <col min="3" max="3" width="47.421875" style="4" customWidth="1"/>
    <col min="4" max="4" width="57.140625" style="4" customWidth="1"/>
    <col min="5" max="8" width="10.7109375" style="4" customWidth="1"/>
    <col min="9" max="9" width="14.421875" style="4" customWidth="1"/>
    <col min="10" max="10" width="11.140625" style="4" customWidth="1"/>
    <col min="11" max="13" width="10.7109375" style="4" customWidth="1"/>
    <col min="14" max="14" width="12.8515625" style="4" customWidth="1"/>
    <col min="15" max="15" width="12.140625" style="4" customWidth="1"/>
    <col min="16" max="16" width="11.7109375" style="4" customWidth="1"/>
    <col min="17" max="17" width="15.7109375" style="4" customWidth="1"/>
    <col min="18" max="18" width="17.421875" style="4" customWidth="1"/>
    <col min="19" max="16384" width="9.140625" style="4" customWidth="1"/>
  </cols>
  <sheetData>
    <row r="1" spans="1:4" ht="42" customHeight="1">
      <c r="A1" s="1095" t="s">
        <v>13</v>
      </c>
      <c r="B1" s="1095"/>
      <c r="C1" s="1"/>
      <c r="D1" s="1"/>
    </row>
    <row r="2" spans="1:4" ht="36" customHeight="1">
      <c r="A2" s="1095" t="s">
        <v>27</v>
      </c>
      <c r="B2" s="1095"/>
      <c r="C2" s="1"/>
      <c r="D2" s="1"/>
    </row>
    <row r="3" spans="1:4" ht="40.5" customHeight="1">
      <c r="A3" s="1095" t="s">
        <v>28</v>
      </c>
      <c r="B3" s="1095"/>
      <c r="C3" s="1"/>
      <c r="D3" s="1"/>
    </row>
    <row r="4" spans="1:4" ht="39" customHeight="1">
      <c r="A4" s="1095" t="s">
        <v>416</v>
      </c>
      <c r="B4" s="1095"/>
      <c r="C4" s="1"/>
      <c r="D4" s="1"/>
    </row>
    <row r="5" spans="2:4" ht="23.25">
      <c r="B5" s="16"/>
      <c r="C5" s="1"/>
      <c r="D5" s="1"/>
    </row>
    <row r="6" spans="1:17" ht="48.75" customHeight="1">
      <c r="A6" s="1096" t="s">
        <v>105</v>
      </c>
      <c r="B6" s="1096"/>
      <c r="C6" s="1096"/>
      <c r="D6" s="1096"/>
      <c r="E6" s="1096"/>
      <c r="F6" s="1096"/>
      <c r="G6" s="1096"/>
      <c r="H6" s="1096"/>
      <c r="I6" s="1096"/>
      <c r="J6" s="1096"/>
      <c r="K6" s="1096"/>
      <c r="L6" s="1096"/>
      <c r="M6" s="1096"/>
      <c r="N6" s="1096"/>
      <c r="O6" s="1096"/>
      <c r="P6" s="1096"/>
      <c r="Q6" s="1096"/>
    </row>
    <row r="7" spans="1:17" ht="41.25" customHeight="1">
      <c r="A7" s="1097" t="s">
        <v>464</v>
      </c>
      <c r="B7" s="1097"/>
      <c r="C7" s="1097"/>
      <c r="D7" s="1097"/>
      <c r="E7" s="1097"/>
      <c r="F7" s="1097"/>
      <c r="G7" s="1097"/>
      <c r="H7" s="1097"/>
      <c r="I7" s="1097"/>
      <c r="J7" s="1097"/>
      <c r="K7" s="1097"/>
      <c r="L7" s="1097"/>
      <c r="M7" s="1097"/>
      <c r="N7" s="1097"/>
      <c r="O7" s="1097"/>
      <c r="P7" s="1097"/>
      <c r="Q7" s="1097"/>
    </row>
    <row r="8" spans="1:18" s="134" customFormat="1" ht="34.5" customHeight="1">
      <c r="A8" s="1163" t="s">
        <v>334</v>
      </c>
      <c r="B8" s="1163"/>
      <c r="C8" s="1163"/>
      <c r="D8" s="904"/>
      <c r="E8" s="142"/>
      <c r="F8" s="142"/>
      <c r="G8" s="142"/>
      <c r="H8" s="143"/>
      <c r="I8" s="143"/>
      <c r="J8" s="143"/>
      <c r="K8" s="143"/>
      <c r="L8" s="142"/>
      <c r="M8" s="142"/>
      <c r="N8" s="142"/>
      <c r="O8" s="142"/>
      <c r="P8" s="142"/>
      <c r="Q8" s="142"/>
      <c r="R8" s="4"/>
    </row>
    <row r="9" spans="1:18" s="134" customFormat="1" ht="39.75" customHeight="1">
      <c r="A9" s="1163" t="s">
        <v>641</v>
      </c>
      <c r="B9" s="1163"/>
      <c r="C9" s="1163"/>
      <c r="D9" s="904" t="s">
        <v>605</v>
      </c>
      <c r="E9" s="142"/>
      <c r="F9" s="142"/>
      <c r="G9" s="142"/>
      <c r="H9" s="143"/>
      <c r="I9" s="143"/>
      <c r="J9" s="143"/>
      <c r="K9" s="143"/>
      <c r="L9" s="142"/>
      <c r="M9" s="142"/>
      <c r="N9" s="142"/>
      <c r="O9" s="142"/>
      <c r="P9" s="142"/>
      <c r="Q9" s="142"/>
      <c r="R9" s="4"/>
    </row>
    <row r="10" spans="1:17" ht="4.5" customHeight="1" thickBot="1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8" ht="42" customHeight="1" thickBot="1">
      <c r="A11" s="1101" t="s">
        <v>0</v>
      </c>
      <c r="B11" s="1101" t="s">
        <v>14</v>
      </c>
      <c r="C11" s="1103" t="s">
        <v>5</v>
      </c>
      <c r="D11" s="915"/>
      <c r="E11" s="1105" t="s">
        <v>130</v>
      </c>
      <c r="F11" s="1106"/>
      <c r="G11" s="1106"/>
      <c r="H11" s="1106"/>
      <c r="I11" s="1191"/>
      <c r="J11" s="1108" t="s">
        <v>1</v>
      </c>
      <c r="K11" s="1105" t="s">
        <v>106</v>
      </c>
      <c r="L11" s="1111"/>
      <c r="M11" s="1111"/>
      <c r="N11" s="1111"/>
      <c r="O11" s="1113"/>
      <c r="P11" s="1114" t="s">
        <v>1</v>
      </c>
      <c r="Q11" s="1115" t="s">
        <v>6</v>
      </c>
      <c r="R11" s="1117" t="s">
        <v>8</v>
      </c>
    </row>
    <row r="12" spans="1:18" ht="124.5" customHeight="1" thickBot="1">
      <c r="A12" s="1102"/>
      <c r="B12" s="1102"/>
      <c r="C12" s="1104"/>
      <c r="D12" s="916" t="s">
        <v>594</v>
      </c>
      <c r="E12" s="719" t="s">
        <v>10</v>
      </c>
      <c r="F12" s="720" t="s">
        <v>11</v>
      </c>
      <c r="G12" s="721" t="s">
        <v>536</v>
      </c>
      <c r="H12" s="720" t="s">
        <v>12</v>
      </c>
      <c r="I12" s="682" t="s">
        <v>7</v>
      </c>
      <c r="J12" s="1109"/>
      <c r="K12" s="719" t="s">
        <v>10</v>
      </c>
      <c r="L12" s="720" t="s">
        <v>11</v>
      </c>
      <c r="M12" s="720" t="s">
        <v>536</v>
      </c>
      <c r="N12" s="720" t="s">
        <v>12</v>
      </c>
      <c r="O12" s="682" t="s">
        <v>7</v>
      </c>
      <c r="P12" s="1109"/>
      <c r="Q12" s="1116"/>
      <c r="R12" s="1118"/>
    </row>
    <row r="13" spans="1:18" ht="34.5" customHeight="1" thickBot="1">
      <c r="A13" s="1119" t="s">
        <v>19</v>
      </c>
      <c r="B13" s="1120"/>
      <c r="C13" s="1120"/>
      <c r="D13" s="1030"/>
      <c r="E13" s="665"/>
      <c r="F13" s="666"/>
      <c r="G13" s="666"/>
      <c r="H13" s="666"/>
      <c r="I13" s="667"/>
      <c r="J13" s="62"/>
      <c r="K13" s="735"/>
      <c r="L13" s="666"/>
      <c r="M13" s="666"/>
      <c r="N13" s="666"/>
      <c r="O13" s="667"/>
      <c r="P13" s="62"/>
      <c r="Q13" s="64"/>
      <c r="R13" s="30"/>
    </row>
    <row r="14" spans="1:18" ht="39" customHeight="1">
      <c r="A14" s="208" t="s">
        <v>112</v>
      </c>
      <c r="B14" s="211" t="s">
        <v>113</v>
      </c>
      <c r="C14" s="95" t="s">
        <v>537</v>
      </c>
      <c r="D14" s="276" t="s">
        <v>630</v>
      </c>
      <c r="E14" s="46"/>
      <c r="F14" s="32">
        <v>38</v>
      </c>
      <c r="G14" s="32"/>
      <c r="H14" s="32">
        <f>E14+F14</f>
        <v>38</v>
      </c>
      <c r="I14" s="50">
        <f>H14/16</f>
        <v>2.375</v>
      </c>
      <c r="J14" s="141" t="s">
        <v>101</v>
      </c>
      <c r="K14" s="181"/>
      <c r="L14" s="182">
        <v>50</v>
      </c>
      <c r="M14" s="69"/>
      <c r="N14" s="69">
        <f>K14+L14</f>
        <v>50</v>
      </c>
      <c r="O14" s="63">
        <f>N14/20</f>
        <v>2.5</v>
      </c>
      <c r="P14" s="141" t="s">
        <v>17</v>
      </c>
      <c r="Q14" s="109">
        <f>R14</f>
        <v>88</v>
      </c>
      <c r="R14" s="200">
        <f>N14+H14</f>
        <v>88</v>
      </c>
    </row>
    <row r="15" spans="1:18" ht="41.25" customHeight="1" thickBot="1">
      <c r="A15" s="209" t="s">
        <v>114</v>
      </c>
      <c r="B15" s="212" t="s">
        <v>2</v>
      </c>
      <c r="C15" s="126" t="s">
        <v>331</v>
      </c>
      <c r="D15" s="1072" t="s">
        <v>614</v>
      </c>
      <c r="E15" s="48"/>
      <c r="F15" s="23">
        <v>40</v>
      </c>
      <c r="G15" s="39"/>
      <c r="H15" s="39">
        <f>E15+F15</f>
        <v>40</v>
      </c>
      <c r="I15" s="57">
        <f>H15/16</f>
        <v>2.5</v>
      </c>
      <c r="J15" s="55" t="s">
        <v>18</v>
      </c>
      <c r="K15" s="48"/>
      <c r="L15" s="23">
        <v>44</v>
      </c>
      <c r="M15" s="23"/>
      <c r="N15" s="87">
        <f>K15+L15</f>
        <v>44</v>
      </c>
      <c r="O15" s="335">
        <f>N15/20</f>
        <v>2.2</v>
      </c>
      <c r="P15" s="55" t="s">
        <v>18</v>
      </c>
      <c r="Q15" s="109">
        <f>R15</f>
        <v>84</v>
      </c>
      <c r="R15" s="114">
        <f>N15+H15</f>
        <v>84</v>
      </c>
    </row>
    <row r="16" spans="1:18" ht="42" customHeight="1" thickBot="1">
      <c r="A16" s="1166" t="s">
        <v>116</v>
      </c>
      <c r="B16" s="1167"/>
      <c r="C16" s="1168"/>
      <c r="D16" s="1073"/>
      <c r="E16" s="37"/>
      <c r="F16" s="38"/>
      <c r="G16" s="38"/>
      <c r="H16" s="38"/>
      <c r="I16" s="36"/>
      <c r="J16" s="56"/>
      <c r="K16" s="53"/>
      <c r="L16" s="38"/>
      <c r="M16" s="38"/>
      <c r="N16" s="38"/>
      <c r="O16" s="63"/>
      <c r="P16" s="56"/>
      <c r="Q16" s="108"/>
      <c r="R16" s="115"/>
    </row>
    <row r="17" spans="1:18" ht="36.75" customHeight="1">
      <c r="A17" s="215" t="s">
        <v>299</v>
      </c>
      <c r="B17" s="210" t="s">
        <v>465</v>
      </c>
      <c r="C17" s="188" t="s">
        <v>318</v>
      </c>
      <c r="D17" s="276" t="s">
        <v>617</v>
      </c>
      <c r="E17" s="46">
        <v>16</v>
      </c>
      <c r="F17" s="32">
        <v>60</v>
      </c>
      <c r="G17" s="32"/>
      <c r="H17" s="32">
        <f>E17+F17</f>
        <v>76</v>
      </c>
      <c r="I17" s="50">
        <f>H17/16</f>
        <v>4.75</v>
      </c>
      <c r="J17" s="55" t="s">
        <v>18</v>
      </c>
      <c r="K17" s="46"/>
      <c r="L17" s="32"/>
      <c r="M17" s="39"/>
      <c r="N17" s="39"/>
      <c r="O17" s="63"/>
      <c r="P17" s="58"/>
      <c r="Q17" s="110">
        <f aca="true" t="shared" si="0" ref="Q17:Q23">R17</f>
        <v>76</v>
      </c>
      <c r="R17" s="114">
        <f aca="true" t="shared" si="1" ref="R17:R23">N17+H17</f>
        <v>76</v>
      </c>
    </row>
    <row r="18" spans="1:18" ht="34.5" customHeight="1">
      <c r="A18" s="208" t="s">
        <v>200</v>
      </c>
      <c r="B18" s="211" t="s">
        <v>564</v>
      </c>
      <c r="C18" s="188" t="s">
        <v>544</v>
      </c>
      <c r="D18" s="664" t="s">
        <v>628</v>
      </c>
      <c r="E18" s="46"/>
      <c r="F18" s="32"/>
      <c r="G18" s="32"/>
      <c r="H18" s="32"/>
      <c r="I18" s="50"/>
      <c r="J18" s="54"/>
      <c r="K18" s="46">
        <v>20</v>
      </c>
      <c r="L18" s="32">
        <v>48</v>
      </c>
      <c r="M18" s="17"/>
      <c r="N18" s="17">
        <f>K18+L18</f>
        <v>68</v>
      </c>
      <c r="O18" s="26">
        <f aca="true" t="shared" si="2" ref="O18:O23">N18/20</f>
        <v>3.4</v>
      </c>
      <c r="P18" s="55" t="s">
        <v>18</v>
      </c>
      <c r="Q18" s="106">
        <f t="shared" si="0"/>
        <v>68</v>
      </c>
      <c r="R18" s="116">
        <f t="shared" si="1"/>
        <v>68</v>
      </c>
    </row>
    <row r="19" spans="1:18" ht="45" customHeight="1">
      <c r="A19" s="208" t="s">
        <v>565</v>
      </c>
      <c r="B19" s="211" t="s">
        <v>183</v>
      </c>
      <c r="C19" s="125" t="s">
        <v>118</v>
      </c>
      <c r="D19" s="685" t="s">
        <v>636</v>
      </c>
      <c r="E19" s="59">
        <v>16</v>
      </c>
      <c r="F19" s="39">
        <v>66</v>
      </c>
      <c r="G19" s="39"/>
      <c r="H19" s="39">
        <f>E19+F19</f>
        <v>82</v>
      </c>
      <c r="I19" s="50">
        <f>H19/16</f>
        <v>5.125</v>
      </c>
      <c r="J19" s="58" t="s">
        <v>18</v>
      </c>
      <c r="K19" s="59"/>
      <c r="L19" s="39"/>
      <c r="M19" s="39"/>
      <c r="N19" s="17"/>
      <c r="O19" s="26">
        <f t="shared" si="2"/>
        <v>0</v>
      </c>
      <c r="P19" s="58"/>
      <c r="Q19" s="109">
        <f t="shared" si="0"/>
        <v>82</v>
      </c>
      <c r="R19" s="114">
        <f t="shared" si="1"/>
        <v>82</v>
      </c>
    </row>
    <row r="20" spans="1:18" ht="49.5" customHeight="1">
      <c r="A20" s="208" t="s">
        <v>566</v>
      </c>
      <c r="B20" s="211" t="s">
        <v>466</v>
      </c>
      <c r="C20" s="95" t="s">
        <v>330</v>
      </c>
      <c r="D20" s="49" t="s">
        <v>639</v>
      </c>
      <c r="E20" s="47"/>
      <c r="F20" s="17"/>
      <c r="G20" s="17"/>
      <c r="H20" s="17"/>
      <c r="I20" s="50"/>
      <c r="J20" s="42"/>
      <c r="K20" s="47">
        <v>40</v>
      </c>
      <c r="L20" s="17">
        <v>80</v>
      </c>
      <c r="M20" s="17"/>
      <c r="N20" s="17">
        <f>K20+L20</f>
        <v>120</v>
      </c>
      <c r="O20" s="26">
        <f t="shared" si="2"/>
        <v>6</v>
      </c>
      <c r="P20" s="42" t="s">
        <v>17</v>
      </c>
      <c r="Q20" s="109">
        <f t="shared" si="0"/>
        <v>120</v>
      </c>
      <c r="R20" s="116">
        <f t="shared" si="1"/>
        <v>120</v>
      </c>
    </row>
    <row r="21" spans="1:18" ht="39" customHeight="1">
      <c r="A21" s="208" t="s">
        <v>567</v>
      </c>
      <c r="B21" s="211" t="s">
        <v>467</v>
      </c>
      <c r="C21" s="188" t="s">
        <v>118</v>
      </c>
      <c r="D21" s="1226" t="s">
        <v>636</v>
      </c>
      <c r="E21" s="48"/>
      <c r="F21" s="23"/>
      <c r="G21" s="23"/>
      <c r="H21" s="17"/>
      <c r="I21" s="50"/>
      <c r="J21" s="55"/>
      <c r="K21" s="48">
        <v>20</v>
      </c>
      <c r="L21" s="23">
        <v>72</v>
      </c>
      <c r="M21" s="23"/>
      <c r="N21" s="17">
        <f>K21+L21</f>
        <v>92</v>
      </c>
      <c r="O21" s="26">
        <f t="shared" si="2"/>
        <v>4.6</v>
      </c>
      <c r="P21" s="55" t="s">
        <v>17</v>
      </c>
      <c r="Q21" s="109">
        <f t="shared" si="0"/>
        <v>92</v>
      </c>
      <c r="R21" s="116">
        <f t="shared" si="1"/>
        <v>92</v>
      </c>
    </row>
    <row r="22" spans="1:18" ht="45" customHeight="1">
      <c r="A22" s="208" t="s">
        <v>568</v>
      </c>
      <c r="B22" s="211" t="s">
        <v>468</v>
      </c>
      <c r="C22" s="95" t="s">
        <v>118</v>
      </c>
      <c r="D22" s="1227"/>
      <c r="E22" s="47"/>
      <c r="F22" s="17"/>
      <c r="G22" s="17"/>
      <c r="H22" s="17"/>
      <c r="I22" s="52"/>
      <c r="J22" s="42"/>
      <c r="K22" s="47">
        <v>20</v>
      </c>
      <c r="L22" s="17">
        <v>72</v>
      </c>
      <c r="M22" s="17"/>
      <c r="N22" s="17">
        <f>K22+L22</f>
        <v>92</v>
      </c>
      <c r="O22" s="52">
        <f t="shared" si="2"/>
        <v>4.6</v>
      </c>
      <c r="P22" s="42" t="s">
        <v>18</v>
      </c>
      <c r="Q22" s="106">
        <f t="shared" si="0"/>
        <v>92</v>
      </c>
      <c r="R22" s="116">
        <f t="shared" si="1"/>
        <v>92</v>
      </c>
    </row>
    <row r="23" spans="1:18" ht="41.25" customHeight="1" thickBot="1">
      <c r="A23" s="209" t="s">
        <v>569</v>
      </c>
      <c r="B23" s="660" t="s">
        <v>192</v>
      </c>
      <c r="C23" s="188" t="s">
        <v>118</v>
      </c>
      <c r="D23" s="1228"/>
      <c r="E23" s="59"/>
      <c r="F23" s="39"/>
      <c r="G23" s="39"/>
      <c r="H23" s="39"/>
      <c r="I23" s="57"/>
      <c r="J23" s="58"/>
      <c r="K23" s="59">
        <v>28</v>
      </c>
      <c r="L23" s="39">
        <v>100</v>
      </c>
      <c r="M23" s="39"/>
      <c r="N23" s="39">
        <f>K23+L23</f>
        <v>128</v>
      </c>
      <c r="O23" s="57">
        <f t="shared" si="2"/>
        <v>6.4</v>
      </c>
      <c r="P23" s="58" t="s">
        <v>18</v>
      </c>
      <c r="Q23" s="109">
        <f t="shared" si="0"/>
        <v>128</v>
      </c>
      <c r="R23" s="114">
        <f t="shared" si="1"/>
        <v>128</v>
      </c>
    </row>
    <row r="24" spans="1:18" ht="49.5" customHeight="1" thickBot="1">
      <c r="A24" s="1224" t="s">
        <v>469</v>
      </c>
      <c r="B24" s="1225"/>
      <c r="C24" s="1225"/>
      <c r="D24" s="1074"/>
      <c r="E24" s="37"/>
      <c r="F24" s="38"/>
      <c r="G24" s="38"/>
      <c r="H24" s="38"/>
      <c r="I24" s="36"/>
      <c r="J24" s="56"/>
      <c r="K24" s="53"/>
      <c r="L24" s="38"/>
      <c r="M24" s="38"/>
      <c r="N24" s="38"/>
      <c r="O24" s="63"/>
      <c r="P24" s="56" t="s">
        <v>552</v>
      </c>
      <c r="Q24" s="205"/>
      <c r="R24" s="115"/>
    </row>
    <row r="25" spans="1:18" ht="42" customHeight="1">
      <c r="A25" s="215" t="s">
        <v>23</v>
      </c>
      <c r="B25" s="210" t="s">
        <v>470</v>
      </c>
      <c r="C25" s="359" t="s">
        <v>333</v>
      </c>
      <c r="D25" s="1075" t="s">
        <v>640</v>
      </c>
      <c r="E25" s="46">
        <v>50</v>
      </c>
      <c r="F25" s="32">
        <v>150</v>
      </c>
      <c r="G25" s="39"/>
      <c r="H25" s="39">
        <f>E25+F25</f>
        <v>200</v>
      </c>
      <c r="I25" s="50">
        <f>H25/16</f>
        <v>12.5</v>
      </c>
      <c r="J25" s="1154" t="s">
        <v>228</v>
      </c>
      <c r="K25" s="46"/>
      <c r="L25" s="32"/>
      <c r="M25" s="39"/>
      <c r="N25" s="39"/>
      <c r="O25" s="63"/>
      <c r="P25" s="54"/>
      <c r="Q25" s="206">
        <f>R25</f>
        <v>200</v>
      </c>
      <c r="R25" s="114">
        <f>N25+H25</f>
        <v>200</v>
      </c>
    </row>
    <row r="26" spans="1:18" ht="45" customHeight="1">
      <c r="A26" s="208" t="s">
        <v>272</v>
      </c>
      <c r="B26" s="211" t="s">
        <v>570</v>
      </c>
      <c r="C26" s="1221" t="s">
        <v>562</v>
      </c>
      <c r="D26" s="1218" t="s">
        <v>638</v>
      </c>
      <c r="E26" s="47">
        <v>60</v>
      </c>
      <c r="F26" s="17">
        <v>80</v>
      </c>
      <c r="G26" s="23"/>
      <c r="H26" s="23">
        <f>E26+F26</f>
        <v>140</v>
      </c>
      <c r="I26" s="50">
        <f>H26/16</f>
        <v>8.75</v>
      </c>
      <c r="J26" s="1153"/>
      <c r="K26" s="47"/>
      <c r="L26" s="17"/>
      <c r="M26" s="23"/>
      <c r="N26" s="23"/>
      <c r="O26" s="26"/>
      <c r="P26" s="42"/>
      <c r="Q26" s="206">
        <f>R26</f>
        <v>140</v>
      </c>
      <c r="R26" s="117">
        <f>N26+H26</f>
        <v>140</v>
      </c>
    </row>
    <row r="27" spans="1:18" ht="36.75" customHeight="1">
      <c r="A27" s="189" t="s">
        <v>315</v>
      </c>
      <c r="B27" s="211" t="s">
        <v>26</v>
      </c>
      <c r="C27" s="1222"/>
      <c r="D27" s="1219"/>
      <c r="E27" s="47"/>
      <c r="F27" s="17"/>
      <c r="G27" s="23"/>
      <c r="H27" s="23"/>
      <c r="I27" s="50"/>
      <c r="J27" s="42"/>
      <c r="K27" s="47"/>
      <c r="L27" s="17"/>
      <c r="M27" s="23">
        <v>36</v>
      </c>
      <c r="N27" s="23"/>
      <c r="O27" s="26"/>
      <c r="P27" s="1129" t="s">
        <v>18</v>
      </c>
      <c r="Q27" s="206"/>
      <c r="R27" s="117"/>
    </row>
    <row r="28" spans="1:18" ht="36.75" customHeight="1" thickBot="1">
      <c r="A28" s="209" t="s">
        <v>316</v>
      </c>
      <c r="B28" s="212" t="s">
        <v>24</v>
      </c>
      <c r="C28" s="1223"/>
      <c r="D28" s="1220"/>
      <c r="E28" s="48"/>
      <c r="F28" s="23"/>
      <c r="G28" s="23"/>
      <c r="H28" s="23"/>
      <c r="I28" s="50"/>
      <c r="J28" s="55"/>
      <c r="K28" s="48"/>
      <c r="L28" s="23"/>
      <c r="M28" s="23">
        <v>72</v>
      </c>
      <c r="N28" s="23"/>
      <c r="O28" s="57"/>
      <c r="P28" s="1130"/>
      <c r="Q28" s="207"/>
      <c r="R28" s="117"/>
    </row>
    <row r="29" spans="1:18" ht="57" customHeight="1" thickBot="1">
      <c r="A29" s="1224" t="s">
        <v>471</v>
      </c>
      <c r="B29" s="1225"/>
      <c r="C29" s="1225"/>
      <c r="D29" s="1074"/>
      <c r="E29" s="37"/>
      <c r="F29" s="38"/>
      <c r="G29" s="38"/>
      <c r="H29" s="38"/>
      <c r="I29" s="36"/>
      <c r="J29" s="56"/>
      <c r="K29" s="53"/>
      <c r="L29" s="38"/>
      <c r="M29" s="38"/>
      <c r="N29" s="38"/>
      <c r="O29" s="63"/>
      <c r="P29" s="56" t="s">
        <v>335</v>
      </c>
      <c r="Q29" s="205"/>
      <c r="R29" s="115"/>
    </row>
    <row r="30" spans="1:18" ht="45" customHeight="1" thickBot="1">
      <c r="A30" s="215" t="s">
        <v>196</v>
      </c>
      <c r="B30" s="210" t="s">
        <v>472</v>
      </c>
      <c r="C30" s="359" t="s">
        <v>320</v>
      </c>
      <c r="D30" s="1076" t="s">
        <v>598</v>
      </c>
      <c r="E30" s="46"/>
      <c r="F30" s="32"/>
      <c r="G30" s="39"/>
      <c r="H30" s="39"/>
      <c r="I30" s="50"/>
      <c r="J30" s="54"/>
      <c r="K30" s="59">
        <v>58</v>
      </c>
      <c r="L30" s="39">
        <v>68</v>
      </c>
      <c r="M30" s="39"/>
      <c r="N30" s="39">
        <f>K30+L30</f>
        <v>126</v>
      </c>
      <c r="O30" s="63">
        <f>N30/20</f>
        <v>6.3</v>
      </c>
      <c r="P30" s="54" t="s">
        <v>228</v>
      </c>
      <c r="Q30" s="206">
        <f>R30</f>
        <v>126</v>
      </c>
      <c r="R30" s="114">
        <f>N30+H30</f>
        <v>126</v>
      </c>
    </row>
    <row r="31" spans="1:18" ht="40.5" customHeight="1" thickBot="1">
      <c r="A31" s="1170" t="s">
        <v>4</v>
      </c>
      <c r="B31" s="1229"/>
      <c r="C31" s="56"/>
      <c r="D31" s="88"/>
      <c r="E31" s="192">
        <f>SUM(E14:E30)</f>
        <v>142</v>
      </c>
      <c r="F31" s="192">
        <f>SUM(F14:F30)</f>
        <v>434</v>
      </c>
      <c r="G31" s="192">
        <f>SUM(G14:G30)</f>
        <v>0</v>
      </c>
      <c r="H31" s="192">
        <f>SUM(H14:H30)</f>
        <v>576</v>
      </c>
      <c r="I31" s="192">
        <f>SUM(I14:I30)</f>
        <v>36</v>
      </c>
      <c r="J31" s="118"/>
      <c r="K31" s="417">
        <f>SUM(K14:K30)</f>
        <v>186</v>
      </c>
      <c r="L31" s="121">
        <f>SUM(L14:L30)</f>
        <v>534</v>
      </c>
      <c r="M31" s="121">
        <f>SUM(M14:M30)</f>
        <v>108</v>
      </c>
      <c r="N31" s="121">
        <f>SUM(N14:N30)</f>
        <v>720</v>
      </c>
      <c r="O31" s="119">
        <f>SUM(O14:O30)</f>
        <v>35.99999999999999</v>
      </c>
      <c r="P31" s="91"/>
      <c r="Q31" s="198">
        <f>R31</f>
        <v>1170</v>
      </c>
      <c r="R31" s="93">
        <f>SUM(R14:R28)</f>
        <v>1170</v>
      </c>
    </row>
    <row r="32" spans="1:18" ht="15" customHeight="1">
      <c r="A32" s="7"/>
      <c r="B32" s="8"/>
      <c r="C32" s="9"/>
      <c r="D32" s="9"/>
      <c r="E32" s="8"/>
      <c r="F32" s="8"/>
      <c r="G32" s="8"/>
      <c r="H32" s="7"/>
      <c r="I32" s="7"/>
      <c r="J32" s="6"/>
      <c r="K32" s="6"/>
      <c r="L32" s="6"/>
      <c r="M32" s="6"/>
      <c r="N32" s="6"/>
      <c r="O32" s="6"/>
      <c r="P32" s="6"/>
      <c r="Q32" s="6"/>
      <c r="R32" s="6"/>
    </row>
    <row r="33" spans="1:18" s="134" customFormat="1" ht="42" customHeight="1">
      <c r="A33" s="1140" t="s">
        <v>420</v>
      </c>
      <c r="B33" s="1140"/>
      <c r="C33" s="1140"/>
      <c r="D33" s="903"/>
      <c r="E33" s="8"/>
      <c r="F33" s="8"/>
      <c r="G33" s="8"/>
      <c r="H33" s="8"/>
      <c r="I33" s="8"/>
      <c r="J33" s="190"/>
      <c r="K33" s="190"/>
      <c r="L33" s="190"/>
      <c r="M33" s="190"/>
      <c r="N33" s="6"/>
      <c r="O33" s="6"/>
      <c r="P33" s="6"/>
      <c r="Q33" s="6"/>
      <c r="R33" s="6"/>
    </row>
    <row r="34" spans="1:18" ht="9" customHeight="1">
      <c r="A34" s="10"/>
      <c r="B34" s="8"/>
      <c r="C34" s="8"/>
      <c r="D34" s="8"/>
      <c r="E34" s="8"/>
      <c r="F34" s="8"/>
      <c r="G34" s="8"/>
      <c r="H34" s="8"/>
      <c r="I34" s="8"/>
      <c r="J34" s="12"/>
      <c r="K34" s="11"/>
      <c r="L34" s="12"/>
      <c r="M34" s="12"/>
      <c r="N34" s="11"/>
      <c r="O34" s="11"/>
      <c r="P34" s="6"/>
      <c r="Q34" s="6"/>
      <c r="R34" s="6"/>
    </row>
    <row r="35" spans="1:18" ht="25.5">
      <c r="A35" s="1145" t="s">
        <v>421</v>
      </c>
      <c r="B35" s="1145"/>
      <c r="C35" s="1145"/>
      <c r="D35" s="656"/>
      <c r="E35" s="8"/>
      <c r="F35" s="8"/>
      <c r="G35" s="8"/>
      <c r="H35" s="8"/>
      <c r="I35" s="8"/>
      <c r="J35" s="13"/>
      <c r="K35" s="8"/>
      <c r="L35" s="13"/>
      <c r="M35" s="13"/>
      <c r="N35" s="6"/>
      <c r="O35" s="6"/>
      <c r="P35" s="6"/>
      <c r="Q35" s="6"/>
      <c r="R35" s="6"/>
    </row>
    <row r="36" spans="1:18" ht="2.25" customHeight="1">
      <c r="A36" s="10"/>
      <c r="B36" s="14"/>
      <c r="C36" s="14"/>
      <c r="D36" s="14"/>
      <c r="E36" s="14"/>
      <c r="F36" s="14"/>
      <c r="G36" s="14"/>
      <c r="H36" s="14"/>
      <c r="I36" s="14"/>
      <c r="J36" s="13"/>
      <c r="K36" s="6"/>
      <c r="L36" s="15"/>
      <c r="M36" s="15"/>
      <c r="N36" s="6"/>
      <c r="O36" s="6"/>
      <c r="P36" s="6"/>
      <c r="Q36" s="6"/>
      <c r="R36" s="6"/>
    </row>
    <row r="37" spans="1:18" ht="38.25" customHeight="1">
      <c r="A37" s="1230" t="s">
        <v>563</v>
      </c>
      <c r="B37" s="1230"/>
      <c r="C37" s="1230"/>
      <c r="D37" s="1230"/>
      <c r="E37" s="1230"/>
      <c r="F37" s="1230"/>
      <c r="G37" s="11"/>
      <c r="H37" s="11"/>
      <c r="I37" s="11"/>
      <c r="J37" s="6"/>
      <c r="K37" s="6"/>
      <c r="L37" s="6"/>
      <c r="M37" s="6"/>
      <c r="N37" s="6"/>
      <c r="O37" s="6"/>
      <c r="P37" s="6"/>
      <c r="Q37" s="6"/>
      <c r="R37" s="6"/>
    </row>
    <row r="38" spans="1:18" ht="20.25">
      <c r="A38" s="10"/>
      <c r="B38" s="14"/>
      <c r="C38" s="14"/>
      <c r="D38" s="14"/>
      <c r="E38" s="14"/>
      <c r="F38" s="14"/>
      <c r="G38" s="14"/>
      <c r="H38" s="14"/>
      <c r="I38" s="14"/>
      <c r="J38" s="6"/>
      <c r="K38" s="6"/>
      <c r="L38" s="6"/>
      <c r="M38" s="6"/>
      <c r="N38" s="6"/>
      <c r="O38" s="6"/>
      <c r="P38" s="6"/>
      <c r="Q38" s="6"/>
      <c r="R38" s="6"/>
    </row>
  </sheetData>
  <sheetProtection selectLockedCells="1" selectUnlockedCells="1"/>
  <mergeCells count="30">
    <mergeCell ref="A31:B31"/>
    <mergeCell ref="E11:I11"/>
    <mergeCell ref="J25:J26"/>
    <mergeCell ref="P27:P28"/>
    <mergeCell ref="A37:F37"/>
    <mergeCell ref="A3:B3"/>
    <mergeCell ref="A4:B4"/>
    <mergeCell ref="A6:Q6"/>
    <mergeCell ref="A7:Q7"/>
    <mergeCell ref="A33:C33"/>
    <mergeCell ref="B11:B12"/>
    <mergeCell ref="C11:C12"/>
    <mergeCell ref="P11:P12"/>
    <mergeCell ref="Q11:Q12"/>
    <mergeCell ref="A29:C29"/>
    <mergeCell ref="A16:C16"/>
    <mergeCell ref="A24:C24"/>
    <mergeCell ref="J11:J12"/>
    <mergeCell ref="K11:O11"/>
    <mergeCell ref="D21:D23"/>
    <mergeCell ref="D26:D28"/>
    <mergeCell ref="A2:B2"/>
    <mergeCell ref="A35:C35"/>
    <mergeCell ref="C26:C28"/>
    <mergeCell ref="A1:B1"/>
    <mergeCell ref="R11:R12"/>
    <mergeCell ref="A13:C13"/>
    <mergeCell ref="A8:C8"/>
    <mergeCell ref="A9:C9"/>
    <mergeCell ref="A11:A12"/>
  </mergeCells>
  <printOptions/>
  <pageMargins left="0.2755905511811024" right="0.11811023622047245" top="0.2755905511811024" bottom="0.31496062992125984" header="0.5118110236220472" footer="0.5118110236220472"/>
  <pageSetup horizontalDpi="300" verticalDpi="300" orientation="landscape" paperSize="9" scale="3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view="pageBreakPreview" zoomScale="50" zoomScaleNormal="75" zoomScaleSheetLayoutView="50" zoomScalePageLayoutView="0" workbookViewId="0" topLeftCell="A13">
      <selection activeCell="D26" sqref="D26:D27"/>
    </sheetView>
  </sheetViews>
  <sheetFormatPr defaultColWidth="9.140625" defaultRowHeight="12.75"/>
  <cols>
    <col min="1" max="1" width="22.8515625" style="3" customWidth="1"/>
    <col min="2" max="2" width="83.00390625" style="4" customWidth="1"/>
    <col min="3" max="4" width="47.421875" style="4" customWidth="1"/>
    <col min="5" max="8" width="10.7109375" style="4" customWidth="1"/>
    <col min="9" max="9" width="14.421875" style="4" customWidth="1"/>
    <col min="10" max="10" width="11.140625" style="4" customWidth="1"/>
    <col min="11" max="13" width="10.7109375" style="4" customWidth="1"/>
    <col min="14" max="14" width="12.8515625" style="4" customWidth="1"/>
    <col min="15" max="15" width="12.140625" style="4" customWidth="1"/>
    <col min="16" max="16" width="11.7109375" style="4" customWidth="1"/>
    <col min="17" max="17" width="15.7109375" style="4" customWidth="1"/>
    <col min="18" max="18" width="17.421875" style="4" customWidth="1"/>
    <col min="19" max="16384" width="9.140625" style="4" customWidth="1"/>
  </cols>
  <sheetData>
    <row r="1" spans="1:4" ht="42" customHeight="1">
      <c r="A1" s="1095" t="s">
        <v>13</v>
      </c>
      <c r="B1" s="1095"/>
      <c r="C1" s="1"/>
      <c r="D1" s="1"/>
    </row>
    <row r="2" spans="1:4" ht="36" customHeight="1">
      <c r="A2" s="1095" t="s">
        <v>27</v>
      </c>
      <c r="B2" s="1095"/>
      <c r="C2" s="1"/>
      <c r="D2" s="1"/>
    </row>
    <row r="3" spans="1:4" ht="40.5" customHeight="1">
      <c r="A3" s="1095" t="s">
        <v>28</v>
      </c>
      <c r="B3" s="1095"/>
      <c r="C3" s="1"/>
      <c r="D3" s="1"/>
    </row>
    <row r="4" spans="1:4" ht="39" customHeight="1">
      <c r="A4" s="1095" t="s">
        <v>416</v>
      </c>
      <c r="B4" s="1095"/>
      <c r="C4" s="1"/>
      <c r="D4" s="1"/>
    </row>
    <row r="5" spans="2:4" ht="23.25">
      <c r="B5" s="16"/>
      <c r="C5" s="1"/>
      <c r="D5" s="1"/>
    </row>
    <row r="6" spans="1:17" ht="48.75" customHeight="1">
      <c r="A6" s="1096" t="s">
        <v>432</v>
      </c>
      <c r="B6" s="1096"/>
      <c r="C6" s="1096"/>
      <c r="D6" s="1096"/>
      <c r="E6" s="1096"/>
      <c r="F6" s="1096"/>
      <c r="G6" s="1096"/>
      <c r="H6" s="1096"/>
      <c r="I6" s="1096"/>
      <c r="J6" s="1096"/>
      <c r="K6" s="1096"/>
      <c r="L6" s="1096"/>
      <c r="M6" s="1096"/>
      <c r="N6" s="1096"/>
      <c r="O6" s="1096"/>
      <c r="P6" s="1096"/>
      <c r="Q6" s="1096"/>
    </row>
    <row r="7" spans="1:17" ht="41.25" customHeight="1">
      <c r="A7" s="1097" t="s">
        <v>433</v>
      </c>
      <c r="B7" s="1097"/>
      <c r="C7" s="1097"/>
      <c r="D7" s="1097"/>
      <c r="E7" s="1097"/>
      <c r="F7" s="1097"/>
      <c r="G7" s="1097"/>
      <c r="H7" s="1097"/>
      <c r="I7" s="1097"/>
      <c r="J7" s="1097"/>
      <c r="K7" s="1097"/>
      <c r="L7" s="1097"/>
      <c r="M7" s="1097"/>
      <c r="N7" s="1097"/>
      <c r="O7" s="1097"/>
      <c r="P7" s="1097"/>
      <c r="Q7" s="1097"/>
    </row>
    <row r="8" spans="1:18" s="134" customFormat="1" ht="39.75" customHeight="1">
      <c r="A8" s="1098" t="s">
        <v>431</v>
      </c>
      <c r="B8" s="1098"/>
      <c r="C8" s="1098"/>
      <c r="D8" s="901"/>
      <c r="E8" s="142"/>
      <c r="F8" s="142"/>
      <c r="G8" s="142"/>
      <c r="H8" s="143"/>
      <c r="I8" s="143"/>
      <c r="J8" s="143"/>
      <c r="K8" s="143"/>
      <c r="L8" s="142"/>
      <c r="M8" s="142"/>
      <c r="N8" s="142"/>
      <c r="O8" s="142"/>
      <c r="P8" s="142"/>
      <c r="Q8" s="142"/>
      <c r="R8" s="4"/>
    </row>
    <row r="9" spans="1:18" s="134" customFormat="1" ht="39.75" customHeight="1">
      <c r="A9" s="1098" t="s">
        <v>642</v>
      </c>
      <c r="B9" s="1098"/>
      <c r="C9" s="1098"/>
      <c r="D9" s="901" t="s">
        <v>618</v>
      </c>
      <c r="E9" s="142"/>
      <c r="F9" s="142"/>
      <c r="G9" s="142"/>
      <c r="H9" s="143"/>
      <c r="I9" s="143"/>
      <c r="J9" s="143"/>
      <c r="K9" s="143"/>
      <c r="L9" s="142"/>
      <c r="M9" s="142"/>
      <c r="N9" s="142"/>
      <c r="O9" s="142"/>
      <c r="P9" s="142"/>
      <c r="Q9" s="142"/>
      <c r="R9" s="4"/>
    </row>
    <row r="10" spans="1:17" ht="18.75" thickBot="1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8" ht="42" customHeight="1" thickBot="1">
      <c r="A11" s="1101" t="s">
        <v>0</v>
      </c>
      <c r="B11" s="1101" t="s">
        <v>14</v>
      </c>
      <c r="C11" s="1103" t="s">
        <v>5</v>
      </c>
      <c r="D11" s="915"/>
      <c r="E11" s="1105" t="s">
        <v>9</v>
      </c>
      <c r="F11" s="1106"/>
      <c r="G11" s="1106"/>
      <c r="H11" s="1106"/>
      <c r="I11" s="1191"/>
      <c r="J11" s="1108" t="s">
        <v>1</v>
      </c>
      <c r="K11" s="1105" t="s">
        <v>106</v>
      </c>
      <c r="L11" s="1111"/>
      <c r="M11" s="1111"/>
      <c r="N11" s="1111"/>
      <c r="O11" s="1113"/>
      <c r="P11" s="1114" t="s">
        <v>1</v>
      </c>
      <c r="Q11" s="1115" t="s">
        <v>6</v>
      </c>
      <c r="R11" s="1117" t="s">
        <v>8</v>
      </c>
    </row>
    <row r="12" spans="1:18" ht="120" customHeight="1" thickBot="1">
      <c r="A12" s="1102"/>
      <c r="B12" s="1102"/>
      <c r="C12" s="1104"/>
      <c r="D12" s="916" t="s">
        <v>594</v>
      </c>
      <c r="E12" s="719" t="s">
        <v>10</v>
      </c>
      <c r="F12" s="720" t="s">
        <v>11</v>
      </c>
      <c r="G12" s="721" t="s">
        <v>536</v>
      </c>
      <c r="H12" s="720" t="s">
        <v>12</v>
      </c>
      <c r="I12" s="682" t="s">
        <v>7</v>
      </c>
      <c r="J12" s="1109"/>
      <c r="K12" s="736" t="s">
        <v>10</v>
      </c>
      <c r="L12" s="721" t="s">
        <v>11</v>
      </c>
      <c r="M12" s="721" t="s">
        <v>536</v>
      </c>
      <c r="N12" s="720" t="s">
        <v>12</v>
      </c>
      <c r="O12" s="682" t="s">
        <v>7</v>
      </c>
      <c r="P12" s="1109"/>
      <c r="Q12" s="1116"/>
      <c r="R12" s="1118"/>
    </row>
    <row r="13" spans="1:18" ht="43.5" customHeight="1" thickBot="1">
      <c r="A13" s="1119" t="s">
        <v>19</v>
      </c>
      <c r="B13" s="1120"/>
      <c r="C13" s="1120"/>
      <c r="D13" s="1030"/>
      <c r="E13" s="665"/>
      <c r="F13" s="666"/>
      <c r="G13" s="666"/>
      <c r="H13" s="666"/>
      <c r="I13" s="667"/>
      <c r="J13" s="62"/>
      <c r="K13" s="735"/>
      <c r="L13" s="666"/>
      <c r="M13" s="666"/>
      <c r="N13" s="666"/>
      <c r="O13" s="667"/>
      <c r="P13" s="62"/>
      <c r="Q13" s="64"/>
      <c r="R13" s="30"/>
    </row>
    <row r="14" spans="1:18" ht="39" customHeight="1">
      <c r="A14" s="208" t="s">
        <v>107</v>
      </c>
      <c r="B14" s="210" t="s">
        <v>108</v>
      </c>
      <c r="C14" s="164" t="s">
        <v>571</v>
      </c>
      <c r="D14" s="945" t="s">
        <v>624</v>
      </c>
      <c r="E14" s="46"/>
      <c r="F14" s="32"/>
      <c r="G14" s="32"/>
      <c r="H14" s="32"/>
      <c r="I14" s="50"/>
      <c r="J14" s="141"/>
      <c r="K14" s="181"/>
      <c r="L14" s="182">
        <v>48</v>
      </c>
      <c r="M14" s="182"/>
      <c r="N14" s="182">
        <f>K14+L14</f>
        <v>48</v>
      </c>
      <c r="O14" s="63">
        <f>N14/20</f>
        <v>2.4</v>
      </c>
      <c r="P14" s="141" t="s">
        <v>17</v>
      </c>
      <c r="Q14" s="109">
        <f>R14</f>
        <v>48</v>
      </c>
      <c r="R14" s="200">
        <f>N14+H14</f>
        <v>48</v>
      </c>
    </row>
    <row r="15" spans="1:18" ht="37.5" customHeight="1" thickBot="1">
      <c r="A15" s="208" t="s">
        <v>109</v>
      </c>
      <c r="B15" s="211" t="s">
        <v>16</v>
      </c>
      <c r="C15" s="49" t="s">
        <v>328</v>
      </c>
      <c r="D15" s="1069" t="s">
        <v>619</v>
      </c>
      <c r="E15" s="47"/>
      <c r="F15" s="17">
        <v>48</v>
      </c>
      <c r="G15" s="32"/>
      <c r="H15" s="32">
        <f>E15+F15</f>
        <v>48</v>
      </c>
      <c r="I15" s="50">
        <f>H15/17</f>
        <v>2.823529411764706</v>
      </c>
      <c r="J15" s="42" t="s">
        <v>18</v>
      </c>
      <c r="K15" s="47"/>
      <c r="L15" s="17"/>
      <c r="M15" s="32"/>
      <c r="N15" s="32"/>
      <c r="O15" s="26"/>
      <c r="P15" s="42"/>
      <c r="Q15" s="109">
        <f>R15</f>
        <v>48</v>
      </c>
      <c r="R15" s="113">
        <f>N15+H15</f>
        <v>48</v>
      </c>
    </row>
    <row r="16" spans="1:18" ht="54.75" customHeight="1">
      <c r="A16" s="208" t="s">
        <v>110</v>
      </c>
      <c r="B16" s="211" t="s">
        <v>111</v>
      </c>
      <c r="C16" s="49" t="s">
        <v>71</v>
      </c>
      <c r="D16" s="1064" t="s">
        <v>627</v>
      </c>
      <c r="E16" s="47"/>
      <c r="F16" s="17"/>
      <c r="G16" s="32"/>
      <c r="H16" s="32"/>
      <c r="I16" s="50"/>
      <c r="J16" s="42"/>
      <c r="K16" s="47"/>
      <c r="L16" s="17">
        <v>48</v>
      </c>
      <c r="M16" s="32"/>
      <c r="N16" s="32">
        <f>K16+L16</f>
        <v>48</v>
      </c>
      <c r="O16" s="57">
        <f>N16/20</f>
        <v>2.4</v>
      </c>
      <c r="P16" s="42" t="s">
        <v>18</v>
      </c>
      <c r="Q16" s="109">
        <f>R16</f>
        <v>48</v>
      </c>
      <c r="R16" s="113">
        <f>N16+H16</f>
        <v>48</v>
      </c>
    </row>
    <row r="17" spans="1:18" ht="48" customHeight="1">
      <c r="A17" s="208" t="s">
        <v>112</v>
      </c>
      <c r="B17" s="211" t="s">
        <v>248</v>
      </c>
      <c r="C17" s="95" t="s">
        <v>584</v>
      </c>
      <c r="D17" s="1065" t="s">
        <v>630</v>
      </c>
      <c r="E17" s="47">
        <v>2</v>
      </c>
      <c r="F17" s="17">
        <v>28</v>
      </c>
      <c r="G17" s="32"/>
      <c r="H17" s="32">
        <f>E17+F17</f>
        <v>30</v>
      </c>
      <c r="I17" s="50">
        <f>H17/17</f>
        <v>1.7647058823529411</v>
      </c>
      <c r="J17" s="42" t="s">
        <v>18</v>
      </c>
      <c r="K17" s="47"/>
      <c r="L17" s="17">
        <v>72</v>
      </c>
      <c r="M17" s="32"/>
      <c r="N17" s="32">
        <f>K17+L17</f>
        <v>72</v>
      </c>
      <c r="O17" s="26">
        <f>N17/20</f>
        <v>3.6</v>
      </c>
      <c r="P17" s="42" t="s">
        <v>18</v>
      </c>
      <c r="Q17" s="109">
        <f>R17</f>
        <v>102</v>
      </c>
      <c r="R17" s="113">
        <f>N17+H17</f>
        <v>102</v>
      </c>
    </row>
    <row r="18" spans="1:18" ht="49.5" customHeight="1" thickBot="1">
      <c r="A18" s="209" t="s">
        <v>114</v>
      </c>
      <c r="B18" s="212" t="s">
        <v>2</v>
      </c>
      <c r="C18" s="126" t="s">
        <v>331</v>
      </c>
      <c r="D18" s="1066" t="s">
        <v>614</v>
      </c>
      <c r="E18" s="48">
        <v>2</v>
      </c>
      <c r="F18" s="23">
        <v>28</v>
      </c>
      <c r="G18" s="39"/>
      <c r="H18" s="39">
        <f>E18+F18</f>
        <v>30</v>
      </c>
      <c r="I18" s="50">
        <f>H18/17</f>
        <v>1.7647058823529411</v>
      </c>
      <c r="J18" s="55" t="s">
        <v>18</v>
      </c>
      <c r="K18" s="48"/>
      <c r="L18" s="23">
        <v>30</v>
      </c>
      <c r="M18" s="39"/>
      <c r="N18" s="39">
        <f>K18+L18</f>
        <v>30</v>
      </c>
      <c r="O18" s="57">
        <f>N18/20</f>
        <v>1.5</v>
      </c>
      <c r="P18" s="55" t="s">
        <v>18</v>
      </c>
      <c r="Q18" s="109">
        <f>R18</f>
        <v>60</v>
      </c>
      <c r="R18" s="114">
        <f>N18+H18</f>
        <v>60</v>
      </c>
    </row>
    <row r="19" spans="1:18" ht="36" customHeight="1" thickBot="1">
      <c r="A19" s="1164" t="s">
        <v>20</v>
      </c>
      <c r="B19" s="1165"/>
      <c r="C19" s="1184"/>
      <c r="D19" s="1028"/>
      <c r="E19" s="53"/>
      <c r="F19" s="38"/>
      <c r="G19" s="38"/>
      <c r="H19" s="38"/>
      <c r="I19" s="51"/>
      <c r="J19" s="56"/>
      <c r="K19" s="53"/>
      <c r="L19" s="38"/>
      <c r="M19" s="38"/>
      <c r="N19" s="38"/>
      <c r="O19" s="51"/>
      <c r="P19" s="56"/>
      <c r="Q19" s="108"/>
      <c r="R19" s="115"/>
    </row>
    <row r="20" spans="1:18" ht="54" customHeight="1" thickBot="1">
      <c r="A20" s="213" t="s">
        <v>21</v>
      </c>
      <c r="B20" s="214" t="s">
        <v>115</v>
      </c>
      <c r="C20" s="183" t="s">
        <v>318</v>
      </c>
      <c r="D20" s="945" t="s">
        <v>617</v>
      </c>
      <c r="E20" s="184">
        <v>10</v>
      </c>
      <c r="F20" s="185">
        <v>32</v>
      </c>
      <c r="G20" s="185"/>
      <c r="H20" s="39">
        <f>E20+F20</f>
        <v>42</v>
      </c>
      <c r="I20" s="57">
        <f>H20/17</f>
        <v>2.4705882352941178</v>
      </c>
      <c r="J20" s="58"/>
      <c r="K20" s="199"/>
      <c r="L20" s="186">
        <v>60</v>
      </c>
      <c r="M20" s="186"/>
      <c r="N20" s="39">
        <f>K20+L20</f>
        <v>60</v>
      </c>
      <c r="O20" s="57">
        <f>N20/20</f>
        <v>3</v>
      </c>
      <c r="P20" s="58" t="s">
        <v>18</v>
      </c>
      <c r="Q20" s="187">
        <f>R20</f>
        <v>102</v>
      </c>
      <c r="R20" s="114">
        <f>N20+H20</f>
        <v>102</v>
      </c>
    </row>
    <row r="21" spans="1:18" ht="42" customHeight="1" thickBot="1">
      <c r="A21" s="1166" t="s">
        <v>116</v>
      </c>
      <c r="B21" s="1167"/>
      <c r="C21" s="1168"/>
      <c r="D21" s="1070"/>
      <c r="E21" s="37"/>
      <c r="F21" s="38"/>
      <c r="G21" s="38"/>
      <c r="H21" s="38"/>
      <c r="I21" s="51"/>
      <c r="J21" s="56"/>
      <c r="K21" s="53"/>
      <c r="L21" s="38"/>
      <c r="M21" s="38"/>
      <c r="N21" s="38"/>
      <c r="O21" s="51"/>
      <c r="P21" s="56"/>
      <c r="Q21" s="108"/>
      <c r="R21" s="115"/>
    </row>
    <row r="22" spans="1:18" ht="48" customHeight="1">
      <c r="A22" s="215" t="s">
        <v>37</v>
      </c>
      <c r="B22" s="210" t="s">
        <v>117</v>
      </c>
      <c r="C22" s="188" t="s">
        <v>118</v>
      </c>
      <c r="D22" s="1236" t="s">
        <v>636</v>
      </c>
      <c r="E22" s="46">
        <v>52</v>
      </c>
      <c r="F22" s="32"/>
      <c r="G22" s="32"/>
      <c r="H22" s="32">
        <f>E22+F22</f>
        <v>52</v>
      </c>
      <c r="I22" s="50">
        <f>H22/17</f>
        <v>3.0588235294117645</v>
      </c>
      <c r="J22" s="54" t="s">
        <v>101</v>
      </c>
      <c r="K22" s="46">
        <v>14</v>
      </c>
      <c r="L22" s="32">
        <v>28</v>
      </c>
      <c r="M22" s="39"/>
      <c r="N22" s="39">
        <f>K22+L22</f>
        <v>42</v>
      </c>
      <c r="O22" s="57">
        <f>N22/20</f>
        <v>2.1</v>
      </c>
      <c r="P22" s="58" t="s">
        <v>18</v>
      </c>
      <c r="Q22" s="110">
        <f aca="true" t="shared" si="0" ref="Q22:Q27">R22</f>
        <v>94</v>
      </c>
      <c r="R22" s="114">
        <f aca="true" t="shared" si="1" ref="R22:R27">N22+H22</f>
        <v>94</v>
      </c>
    </row>
    <row r="23" spans="1:18" ht="49.5" customHeight="1">
      <c r="A23" s="208" t="s">
        <v>25</v>
      </c>
      <c r="B23" s="211" t="s">
        <v>572</v>
      </c>
      <c r="C23" s="188" t="s">
        <v>118</v>
      </c>
      <c r="D23" s="1237"/>
      <c r="E23" s="46">
        <v>18</v>
      </c>
      <c r="F23" s="32">
        <v>26</v>
      </c>
      <c r="G23" s="32"/>
      <c r="H23" s="32">
        <f>E23+F23</f>
        <v>44</v>
      </c>
      <c r="I23" s="50">
        <f>H23/17</f>
        <v>2.588235294117647</v>
      </c>
      <c r="J23" s="54" t="s">
        <v>101</v>
      </c>
      <c r="K23" s="46"/>
      <c r="L23" s="32">
        <v>36</v>
      </c>
      <c r="M23" s="17"/>
      <c r="N23" s="17">
        <f>K23+L23</f>
        <v>36</v>
      </c>
      <c r="O23" s="52">
        <f>N23/20</f>
        <v>1.8</v>
      </c>
      <c r="P23" s="58" t="s">
        <v>18</v>
      </c>
      <c r="Q23" s="106">
        <f t="shared" si="0"/>
        <v>80</v>
      </c>
      <c r="R23" s="116">
        <f t="shared" si="1"/>
        <v>80</v>
      </c>
    </row>
    <row r="24" spans="1:18" ht="45" customHeight="1">
      <c r="A24" s="208" t="s">
        <v>76</v>
      </c>
      <c r="B24" s="211" t="s">
        <v>119</v>
      </c>
      <c r="C24" s="125" t="s">
        <v>142</v>
      </c>
      <c r="D24" s="1065" t="s">
        <v>611</v>
      </c>
      <c r="E24" s="59">
        <v>32</v>
      </c>
      <c r="F24" s="39">
        <v>10</v>
      </c>
      <c r="G24" s="39"/>
      <c r="H24" s="39">
        <f>E24+F24</f>
        <v>42</v>
      </c>
      <c r="I24" s="50">
        <f>H24/17</f>
        <v>2.4705882352941178</v>
      </c>
      <c r="J24" s="58" t="s">
        <v>18</v>
      </c>
      <c r="K24" s="59"/>
      <c r="L24" s="39"/>
      <c r="M24" s="39"/>
      <c r="N24" s="39"/>
      <c r="O24" s="57"/>
      <c r="P24" s="58"/>
      <c r="Q24" s="109">
        <f t="shared" si="0"/>
        <v>42</v>
      </c>
      <c r="R24" s="114">
        <f t="shared" si="1"/>
        <v>42</v>
      </c>
    </row>
    <row r="25" spans="1:18" ht="49.5" customHeight="1">
      <c r="A25" s="208" t="s">
        <v>120</v>
      </c>
      <c r="B25" s="211" t="s">
        <v>121</v>
      </c>
      <c r="C25" s="95" t="s">
        <v>122</v>
      </c>
      <c r="D25" s="1016" t="s">
        <v>637</v>
      </c>
      <c r="E25" s="47">
        <v>68</v>
      </c>
      <c r="F25" s="17">
        <v>70</v>
      </c>
      <c r="G25" s="17"/>
      <c r="H25" s="17">
        <f>E25+F25</f>
        <v>138</v>
      </c>
      <c r="I25" s="50">
        <f>H25/17</f>
        <v>8.117647058823529</v>
      </c>
      <c r="J25" s="42" t="s">
        <v>17</v>
      </c>
      <c r="K25" s="47"/>
      <c r="L25" s="17"/>
      <c r="M25" s="17"/>
      <c r="N25" s="17"/>
      <c r="O25" s="52"/>
      <c r="P25" s="42"/>
      <c r="Q25" s="109">
        <f t="shared" si="0"/>
        <v>138</v>
      </c>
      <c r="R25" s="116">
        <f t="shared" si="1"/>
        <v>138</v>
      </c>
    </row>
    <row r="26" spans="1:18" ht="42" customHeight="1">
      <c r="A26" s="208" t="s">
        <v>123</v>
      </c>
      <c r="B26" s="211" t="s">
        <v>124</v>
      </c>
      <c r="C26" s="1231" t="s">
        <v>118</v>
      </c>
      <c r="D26" s="1238" t="s">
        <v>636</v>
      </c>
      <c r="E26" s="48">
        <v>32</v>
      </c>
      <c r="F26" s="23"/>
      <c r="G26" s="23"/>
      <c r="H26" s="17">
        <f>E26+F26</f>
        <v>32</v>
      </c>
      <c r="I26" s="50">
        <f>H26/17</f>
        <v>1.8823529411764706</v>
      </c>
      <c r="J26" s="55" t="s">
        <v>101</v>
      </c>
      <c r="K26" s="48"/>
      <c r="L26" s="23">
        <v>72</v>
      </c>
      <c r="M26" s="23"/>
      <c r="N26" s="17">
        <f>K26+L26</f>
        <v>72</v>
      </c>
      <c r="O26" s="52">
        <f>N26/20</f>
        <v>3.6</v>
      </c>
      <c r="P26" s="55" t="s">
        <v>17</v>
      </c>
      <c r="Q26" s="109">
        <f t="shared" si="0"/>
        <v>104</v>
      </c>
      <c r="R26" s="116">
        <f t="shared" si="1"/>
        <v>104</v>
      </c>
    </row>
    <row r="27" spans="1:18" ht="43.5" customHeight="1" thickBot="1">
      <c r="A27" s="209" t="s">
        <v>46</v>
      </c>
      <c r="B27" s="212" t="s">
        <v>125</v>
      </c>
      <c r="C27" s="1232"/>
      <c r="D27" s="1237"/>
      <c r="E27" s="48"/>
      <c r="F27" s="23"/>
      <c r="G27" s="23"/>
      <c r="H27" s="23"/>
      <c r="I27" s="65"/>
      <c r="J27" s="55"/>
      <c r="K27" s="48">
        <v>24</v>
      </c>
      <c r="L27" s="23">
        <v>52</v>
      </c>
      <c r="M27" s="23"/>
      <c r="N27" s="23">
        <f>K27+L27</f>
        <v>76</v>
      </c>
      <c r="O27" s="65">
        <f>N27/20</f>
        <v>3.8</v>
      </c>
      <c r="P27" s="55" t="s">
        <v>18</v>
      </c>
      <c r="Q27" s="109">
        <f t="shared" si="0"/>
        <v>76</v>
      </c>
      <c r="R27" s="117">
        <f t="shared" si="1"/>
        <v>76</v>
      </c>
    </row>
    <row r="28" spans="1:18" ht="64.5" customHeight="1" thickBot="1">
      <c r="A28" s="1224" t="s">
        <v>126</v>
      </c>
      <c r="B28" s="1225"/>
      <c r="C28" s="1225"/>
      <c r="D28" s="1071"/>
      <c r="E28" s="37"/>
      <c r="F28" s="38"/>
      <c r="G28" s="38"/>
      <c r="H28" s="38"/>
      <c r="I28" s="36"/>
      <c r="J28" s="56"/>
      <c r="K28" s="53"/>
      <c r="L28" s="38"/>
      <c r="M28" s="38"/>
      <c r="N28" s="38"/>
      <c r="O28" s="51"/>
      <c r="P28" s="56"/>
      <c r="Q28" s="205"/>
      <c r="R28" s="115"/>
    </row>
    <row r="29" spans="1:18" ht="60" customHeight="1">
      <c r="A29" s="215" t="s">
        <v>94</v>
      </c>
      <c r="B29" s="210" t="s">
        <v>127</v>
      </c>
      <c r="C29" s="1233" t="s">
        <v>573</v>
      </c>
      <c r="D29" s="1239" t="s">
        <v>638</v>
      </c>
      <c r="E29" s="46">
        <v>50</v>
      </c>
      <c r="F29" s="32">
        <v>104</v>
      </c>
      <c r="G29" s="39"/>
      <c r="H29" s="39">
        <f>E29+F29</f>
        <v>154</v>
      </c>
      <c r="I29" s="57">
        <f>H29/17</f>
        <v>9.058823529411764</v>
      </c>
      <c r="J29" s="54" t="s">
        <v>101</v>
      </c>
      <c r="K29" s="46">
        <v>10</v>
      </c>
      <c r="L29" s="32">
        <v>46</v>
      </c>
      <c r="M29" s="39"/>
      <c r="N29" s="39">
        <f>K29+L29</f>
        <v>56</v>
      </c>
      <c r="O29" s="57">
        <f>N29/20</f>
        <v>2.8</v>
      </c>
      <c r="P29" s="54" t="s">
        <v>128</v>
      </c>
      <c r="Q29" s="206">
        <f>R29</f>
        <v>210</v>
      </c>
      <c r="R29" s="114">
        <f>N29+H29</f>
        <v>210</v>
      </c>
    </row>
    <row r="30" spans="1:18" ht="51" customHeight="1">
      <c r="A30" s="208" t="s">
        <v>95</v>
      </c>
      <c r="B30" s="211" t="s">
        <v>129</v>
      </c>
      <c r="C30" s="1234"/>
      <c r="D30" s="1240"/>
      <c r="E30" s="47"/>
      <c r="F30" s="17"/>
      <c r="G30" s="23"/>
      <c r="H30" s="23"/>
      <c r="I30" s="65"/>
      <c r="J30" s="42"/>
      <c r="K30" s="47">
        <v>40</v>
      </c>
      <c r="L30" s="17">
        <v>140</v>
      </c>
      <c r="M30" s="23"/>
      <c r="N30" s="23">
        <f>K30+L30</f>
        <v>180</v>
      </c>
      <c r="O30" s="65">
        <f>N30/20</f>
        <v>9</v>
      </c>
      <c r="P30" s="42" t="s">
        <v>18</v>
      </c>
      <c r="Q30" s="206">
        <f>R30</f>
        <v>180</v>
      </c>
      <c r="R30" s="117">
        <f>N30+H30</f>
        <v>180</v>
      </c>
    </row>
    <row r="31" spans="1:18" ht="51" customHeight="1">
      <c r="A31" s="189" t="s">
        <v>97</v>
      </c>
      <c r="B31" s="211" t="s">
        <v>26</v>
      </c>
      <c r="C31" s="1234"/>
      <c r="D31" s="1240"/>
      <c r="E31" s="47"/>
      <c r="F31" s="17"/>
      <c r="G31" s="23"/>
      <c r="H31" s="23"/>
      <c r="I31" s="65"/>
      <c r="J31" s="42"/>
      <c r="K31" s="47"/>
      <c r="L31" s="17"/>
      <c r="M31" s="23">
        <v>36</v>
      </c>
      <c r="N31" s="23"/>
      <c r="O31" s="65"/>
      <c r="P31" s="1129" t="s">
        <v>18</v>
      </c>
      <c r="Q31" s="206"/>
      <c r="R31" s="117">
        <v>36</v>
      </c>
    </row>
    <row r="32" spans="1:18" ht="46.5" customHeight="1" thickBot="1">
      <c r="A32" s="209" t="s">
        <v>98</v>
      </c>
      <c r="B32" s="212" t="s">
        <v>24</v>
      </c>
      <c r="C32" s="1235"/>
      <c r="D32" s="1241"/>
      <c r="E32" s="48"/>
      <c r="F32" s="23"/>
      <c r="G32" s="23"/>
      <c r="H32" s="23"/>
      <c r="I32" s="65"/>
      <c r="J32" s="55"/>
      <c r="K32" s="48"/>
      <c r="L32" s="23"/>
      <c r="M32" s="23">
        <v>72</v>
      </c>
      <c r="N32" s="23"/>
      <c r="O32" s="65"/>
      <c r="P32" s="1130"/>
      <c r="Q32" s="207"/>
      <c r="R32" s="117">
        <v>72</v>
      </c>
    </row>
    <row r="33" spans="1:18" s="134" customFormat="1" ht="52.5" customHeight="1" thickBot="1">
      <c r="A33" s="1170" t="s">
        <v>4</v>
      </c>
      <c r="B33" s="1229"/>
      <c r="C33" s="56"/>
      <c r="D33" s="270"/>
      <c r="E33" s="192">
        <f>SUM(E14:E32)</f>
        <v>266</v>
      </c>
      <c r="F33" s="193">
        <f>SUM(F14:F32)</f>
        <v>346</v>
      </c>
      <c r="G33" s="193">
        <f>SUM(G14:G32)</f>
        <v>0</v>
      </c>
      <c r="H33" s="193">
        <f>SUM(H14:H32)</f>
        <v>612</v>
      </c>
      <c r="I33" s="193">
        <f>SUM(I14:I32)</f>
        <v>36</v>
      </c>
      <c r="J33" s="91"/>
      <c r="K33" s="196">
        <f>SUM(K14:K32)</f>
        <v>88</v>
      </c>
      <c r="L33" s="196">
        <f>SUM(L14:L32)</f>
        <v>632</v>
      </c>
      <c r="M33" s="196">
        <f>SUM(M14:M32)</f>
        <v>108</v>
      </c>
      <c r="N33" s="196">
        <f>SUM(N14:N32)</f>
        <v>720</v>
      </c>
      <c r="O33" s="196">
        <f>SUM(O14:O32)</f>
        <v>36</v>
      </c>
      <c r="P33" s="91"/>
      <c r="Q33" s="198">
        <f>R33</f>
        <v>1440</v>
      </c>
      <c r="R33" s="93">
        <f>SUM(R14:R32)</f>
        <v>1440</v>
      </c>
    </row>
    <row r="34" spans="1:18" ht="34.5" customHeight="1">
      <c r="A34" s="7"/>
      <c r="B34" s="8"/>
      <c r="C34" s="9"/>
      <c r="D34" s="9"/>
      <c r="E34" s="8"/>
      <c r="F34" s="8"/>
      <c r="G34" s="8"/>
      <c r="H34" s="7"/>
      <c r="I34" s="7"/>
      <c r="J34" s="6"/>
      <c r="K34" s="6"/>
      <c r="L34" s="6"/>
      <c r="M34" s="6"/>
      <c r="N34" s="6"/>
      <c r="O34" s="6"/>
      <c r="P34" s="6"/>
      <c r="Q34" s="6"/>
      <c r="R34" s="6"/>
    </row>
    <row r="35" spans="1:18" ht="37.5" customHeight="1">
      <c r="A35" s="1140" t="s">
        <v>434</v>
      </c>
      <c r="B35" s="1140"/>
      <c r="C35" s="1140"/>
      <c r="D35" s="903"/>
      <c r="E35" s="8"/>
      <c r="F35" s="8"/>
      <c r="G35" s="8"/>
      <c r="H35" s="8"/>
      <c r="I35" s="8"/>
      <c r="J35" s="190"/>
      <c r="K35" s="190"/>
      <c r="L35" s="190"/>
      <c r="M35" s="190"/>
      <c r="N35" s="6"/>
      <c r="O35" s="6"/>
      <c r="P35" s="6"/>
      <c r="Q35" s="6"/>
      <c r="R35" s="6"/>
    </row>
    <row r="36" spans="1:18" ht="40.5" customHeight="1">
      <c r="A36" s="10"/>
      <c r="B36" s="8"/>
      <c r="C36" s="8"/>
      <c r="D36" s="8"/>
      <c r="E36" s="8"/>
      <c r="F36" s="8"/>
      <c r="G36" s="8"/>
      <c r="H36" s="8"/>
      <c r="I36" s="8"/>
      <c r="J36" s="12"/>
      <c r="K36" s="11"/>
      <c r="L36" s="12"/>
      <c r="M36" s="12"/>
      <c r="N36" s="11"/>
      <c r="O36" s="11"/>
      <c r="P36" s="6"/>
      <c r="Q36" s="6"/>
      <c r="R36" s="6"/>
    </row>
    <row r="37" spans="1:18" ht="36.75" customHeight="1">
      <c r="A37" s="1145" t="s">
        <v>421</v>
      </c>
      <c r="B37" s="1145"/>
      <c r="C37" s="1145"/>
      <c r="D37" s="656"/>
      <c r="E37" s="8"/>
      <c r="F37" s="8"/>
      <c r="G37" s="8"/>
      <c r="H37" s="8"/>
      <c r="I37" s="8"/>
      <c r="J37" s="13"/>
      <c r="K37" s="8"/>
      <c r="L37" s="13"/>
      <c r="M37" s="13"/>
      <c r="N37" s="6"/>
      <c r="O37" s="6"/>
      <c r="P37" s="6"/>
      <c r="Q37" s="6"/>
      <c r="R37" s="6"/>
    </row>
    <row r="38" spans="1:18" s="134" customFormat="1" ht="42" customHeight="1">
      <c r="A38" s="1145" t="s">
        <v>554</v>
      </c>
      <c r="B38" s="1145"/>
      <c r="C38" s="1145"/>
      <c r="D38" s="656"/>
      <c r="E38" s="14"/>
      <c r="F38" s="14"/>
      <c r="G38" s="14"/>
      <c r="H38" s="14"/>
      <c r="I38" s="14"/>
      <c r="J38" s="13"/>
      <c r="K38" s="6"/>
      <c r="L38" s="15"/>
      <c r="M38" s="15"/>
      <c r="N38" s="6"/>
      <c r="O38" s="6"/>
      <c r="P38" s="6"/>
      <c r="Q38" s="6"/>
      <c r="R38" s="6"/>
    </row>
    <row r="39" spans="1:18" ht="19.5" customHeight="1">
      <c r="A39" s="10"/>
      <c r="B39" s="1143"/>
      <c r="C39" s="1143"/>
      <c r="D39" s="1143"/>
      <c r="E39" s="1143"/>
      <c r="F39" s="1143"/>
      <c r="G39" s="11"/>
      <c r="H39" s="11"/>
      <c r="I39" s="11"/>
      <c r="J39" s="6"/>
      <c r="K39" s="6"/>
      <c r="L39" s="6"/>
      <c r="M39" s="6"/>
      <c r="N39" s="6"/>
      <c r="O39" s="6"/>
      <c r="P39" s="6"/>
      <c r="Q39" s="6"/>
      <c r="R39" s="6"/>
    </row>
    <row r="40" spans="1:18" ht="20.25">
      <c r="A40" s="10"/>
      <c r="B40" s="14"/>
      <c r="C40" s="14"/>
      <c r="D40" s="14"/>
      <c r="E40" s="14"/>
      <c r="F40" s="14"/>
      <c r="G40" s="14"/>
      <c r="H40" s="14"/>
      <c r="I40" s="14"/>
      <c r="J40" s="6"/>
      <c r="K40" s="6"/>
      <c r="L40" s="6"/>
      <c r="M40" s="6"/>
      <c r="N40" s="6"/>
      <c r="O40" s="6"/>
      <c r="P40" s="6"/>
      <c r="Q40" s="6"/>
      <c r="R40" s="6"/>
    </row>
  </sheetData>
  <sheetProtection selectLockedCells="1" selectUnlockedCells="1"/>
  <mergeCells count="32">
    <mergeCell ref="Q11:Q12"/>
    <mergeCell ref="R11:R12"/>
    <mergeCell ref="A13:C13"/>
    <mergeCell ref="P31:P32"/>
    <mergeCell ref="J11:J12"/>
    <mergeCell ref="K11:O11"/>
    <mergeCell ref="P11:P12"/>
    <mergeCell ref="D22:D23"/>
    <mergeCell ref="D26:D27"/>
    <mergeCell ref="D29:D32"/>
    <mergeCell ref="B39:F39"/>
    <mergeCell ref="A19:C19"/>
    <mergeCell ref="A21:C21"/>
    <mergeCell ref="A28:C28"/>
    <mergeCell ref="A33:B33"/>
    <mergeCell ref="A35:C35"/>
    <mergeCell ref="A37:C37"/>
    <mergeCell ref="C26:C27"/>
    <mergeCell ref="A38:C38"/>
    <mergeCell ref="C29:C32"/>
    <mergeCell ref="A8:C8"/>
    <mergeCell ref="A9:C9"/>
    <mergeCell ref="A11:A12"/>
    <mergeCell ref="B11:B12"/>
    <mergeCell ref="C11:C12"/>
    <mergeCell ref="E11:I11"/>
    <mergeCell ref="A1:B1"/>
    <mergeCell ref="A2:B2"/>
    <mergeCell ref="A3:B3"/>
    <mergeCell ref="A4:B4"/>
    <mergeCell ref="A6:Q6"/>
    <mergeCell ref="A7:Q7"/>
  </mergeCells>
  <hyperlinks>
    <hyperlink ref="D14" r:id="rId1" display="im2611@yandex.ru "/>
    <hyperlink ref="D15" r:id="rId2" display="kolovrat1969@mail.ru"/>
    <hyperlink ref="D16" r:id="rId3" display="frau.taskaewa@yandex.ru "/>
    <hyperlink ref="D17" r:id="rId4" display="Fire.and.Khundas@yandex.ru "/>
    <hyperlink ref="D18" r:id="rId5" display="ntmec000123@ya.ru"/>
    <hyperlink ref="D20" r:id="rId6" display="it_distant@mail.ru "/>
    <hyperlink ref="D22" r:id="rId7" display="zakusilova_ma@mail.ru "/>
    <hyperlink ref="D24" r:id="rId8" display="smelev1953@gmail.com"/>
    <hyperlink ref="D25" r:id="rId9" display="mankunyanets@yandex.ru "/>
    <hyperlink ref="D26" r:id="rId10" display="zakusilova_ma@mail.ru "/>
  </hyperlinks>
  <printOptions/>
  <pageMargins left="0.2701388888888889" right="0.12986111111111112" top="0.2798611111111111" bottom="0.3" header="0.5118055555555555" footer="0.5118055555555555"/>
  <pageSetup fitToHeight="1" fitToWidth="1" horizontalDpi="300" verticalDpi="300" orientation="landscape" paperSize="9" scale="32" r:id="rId13"/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Бородулина Наталья Сергеевна</dc:creator>
  <cp:keywords/>
  <dc:description/>
  <cp:lastModifiedBy>User</cp:lastModifiedBy>
  <cp:lastPrinted>2020-12-14T05:34:38Z</cp:lastPrinted>
  <dcterms:created xsi:type="dcterms:W3CDTF">2010-09-08T09:11:59Z</dcterms:created>
  <dcterms:modified xsi:type="dcterms:W3CDTF">2020-12-14T09:01:43Z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